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Exercise 1" sheetId="1" r:id="rId1"/>
    <sheet name="Excercise 2" sheetId="2" r:id="rId2"/>
  </sheets>
  <calcPr calcId="144525"/>
</workbook>
</file>

<file path=xl/sharedStrings.xml><?xml version="1.0" encoding="utf-8"?>
<sst xmlns="http://schemas.openxmlformats.org/spreadsheetml/2006/main" count="128" uniqueCount="91">
  <si>
    <t>Exercise 1: Simulation of a Single-Channel Queuing System</t>
  </si>
  <si>
    <t>Distribution of time between arrivals</t>
  </si>
  <si>
    <t>Distribution of service time</t>
  </si>
  <si>
    <t>Time between arrivals (minutes)</t>
  </si>
  <si>
    <t>Probability</t>
  </si>
  <si>
    <t>Cumulative probability</t>
  </si>
  <si>
    <t>Random digit assignment</t>
  </si>
  <si>
    <t>Service time (minutes)</t>
  </si>
  <si>
    <t>001-038</t>
  </si>
  <si>
    <t>001-241</t>
  </si>
  <si>
    <t>039-103</t>
  </si>
  <si>
    <t>242-546</t>
  </si>
  <si>
    <t>104-266</t>
  </si>
  <si>
    <t>547-752</t>
  </si>
  <si>
    <t>267-347</t>
  </si>
  <si>
    <t>753-897</t>
  </si>
  <si>
    <t>348-428</t>
  </si>
  <si>
    <t>898-000</t>
  </si>
  <si>
    <t>429-559</t>
  </si>
  <si>
    <t>560-624</t>
  </si>
  <si>
    <t>625-722</t>
  </si>
  <si>
    <t>723-869</t>
  </si>
  <si>
    <t>870-000</t>
  </si>
  <si>
    <t>Determination of time between arrivals</t>
  </si>
  <si>
    <t>Determination of service time</t>
  </si>
  <si>
    <t>Customer</t>
  </si>
  <si>
    <t>Random digits</t>
  </si>
  <si>
    <t>-</t>
  </si>
  <si>
    <t>Simulation table</t>
  </si>
  <si>
    <t>Time since last arrival (minutes)</t>
  </si>
  <si>
    <t>Arrival time (clock time)</t>
  </si>
  <si>
    <t>Time service begins 
(clock time)</t>
  </si>
  <si>
    <t>Time customer waits in queue (minutes)</t>
  </si>
  <si>
    <t>Time service ends 
(clock time)</t>
  </si>
  <si>
    <t>Time customer spends in system (minutes)</t>
  </si>
  <si>
    <t>Idle time of server (minutes)</t>
  </si>
  <si>
    <t>Calculation:</t>
  </si>
  <si>
    <t>Arrival time</t>
  </si>
  <si>
    <t>= Clock time of last arrival + Time since last arrival</t>
  </si>
  <si>
    <t>Time service begins</t>
  </si>
  <si>
    <t>= Max{Time service ends for previous customer, Arrival time of current customer}</t>
  </si>
  <si>
    <t>Time service ends</t>
  </si>
  <si>
    <t>= Time service begins + Service time</t>
  </si>
  <si>
    <t>Time customer spends in system</t>
  </si>
  <si>
    <t>= Time service ends - Arrival time = Service time + Queuing time</t>
  </si>
  <si>
    <t>Time customer waits in queue</t>
  </si>
  <si>
    <t>= Time service begins -  Arrival time = Time service ends - Arrival time - Service time</t>
  </si>
  <si>
    <t>Idle time of server</t>
  </si>
  <si>
    <t>= Time service begins for current customer - Time service ends for previous customer</t>
  </si>
  <si>
    <t>System performance:</t>
  </si>
  <si>
    <t>Average waiting time</t>
  </si>
  <si>
    <t>= Total time customers wait in queue / Total number of customers (minutes)</t>
  </si>
  <si>
    <t>Probability of wait</t>
  </si>
  <si>
    <t>= Number of customers who wait / Total number of customers</t>
  </si>
  <si>
    <t>Probability of idle server</t>
  </si>
  <si>
    <t xml:space="preserve">= Total idle time of server / Total run time of simulation </t>
  </si>
  <si>
    <t>Average service time</t>
  </si>
  <si>
    <t>= Total service time / Total number of customers</t>
  </si>
  <si>
    <t>Average time between arrivals</t>
  </si>
  <si>
    <t>= Total time between arrivals / (Number of arrivals - 1)</t>
  </si>
  <si>
    <t>Average waiting time of those who wait</t>
  </si>
  <si>
    <t>= Total time customers wait in queue / Total number of customers who wait</t>
  </si>
  <si>
    <t>Average time customer spends in the system</t>
  </si>
  <si>
    <t>= Total time customers spend in the system / Total number of customers</t>
  </si>
  <si>
    <t>Suggestion for improvements:</t>
  </si>
  <si>
    <t>Exercise 2: Simulation of a Two-Server Queuing System</t>
  </si>
  <si>
    <t>Simulation table for a two-server queuing system</t>
  </si>
  <si>
    <t>Sever 1</t>
  </si>
  <si>
    <t>Server 2</t>
  </si>
  <si>
    <t>Random digit for arrival</t>
  </si>
  <si>
    <t>Time between arrivals</t>
  </si>
  <si>
    <t>Clock time of arrival</t>
  </si>
  <si>
    <t>Random digit for service</t>
  </si>
  <si>
    <t>Service time</t>
  </si>
  <si>
    <t>Time in queue</t>
  </si>
  <si>
    <t>01-38</t>
  </si>
  <si>
    <t>39-65</t>
  </si>
  <si>
    <t>66-80</t>
  </si>
  <si>
    <t>81-94</t>
  </si>
  <si>
    <t>95-00</t>
  </si>
  <si>
    <t>Time-service distribution of server 1</t>
  </si>
  <si>
    <t>01-18</t>
  </si>
  <si>
    <t>19-39</t>
  </si>
  <si>
    <t>40-67</t>
  </si>
  <si>
    <t>68-86</t>
  </si>
  <si>
    <t>87-00</t>
  </si>
  <si>
    <t>Time-service distribution of server 2</t>
  </si>
  <si>
    <t>01-21</t>
  </si>
  <si>
    <t>22-55</t>
  </si>
  <si>
    <t>56-82</t>
  </si>
  <si>
    <t>83-00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</si>
</sst>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</numFmts>
  <fonts count="33">
    <font>
      <sz val="10"/>
      <color rgb="FF000000"/>
      <name val="Arial"/>
      <charset val="134"/>
      <scheme val="minor"/>
    </font>
    <font>
      <sz val="13"/>
      <color theme="0"/>
      <name val="Arial"/>
      <charset val="134"/>
    </font>
    <font>
      <sz val="10"/>
      <color theme="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rgb="FF7F7F7F"/>
      <name val="Arial"/>
      <charset val="134"/>
    </font>
    <font>
      <sz val="10"/>
      <color rgb="FFFF0000"/>
      <name val="Arial"/>
      <charset val="134"/>
    </font>
    <font>
      <b/>
      <sz val="10"/>
      <color theme="1"/>
      <name val="Arial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7AD592"/>
        <bgColor rgb="FF7AD592"/>
      </patternFill>
    </fill>
    <fill>
      <patternFill patternType="solid">
        <fgColor rgb="FF8DB5F8"/>
        <bgColor rgb="FF8DB5F8"/>
      </patternFill>
    </fill>
    <fill>
      <patternFill patternType="solid">
        <fgColor rgb="FFD9E6FC"/>
        <bgColor rgb="FFD9E6FC"/>
      </patternFill>
    </fill>
    <fill>
      <patternFill patternType="solid">
        <fgColor rgb="FF8FD7DC"/>
        <bgColor rgb="FF8FD7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10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wrapText="1"/>
    </xf>
    <xf numFmtId="0" fontId="3" fillId="4" borderId="4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1" fillId="0" borderId="8" xfId="0" applyFont="1" applyBorder="1"/>
    <xf numFmtId="0" fontId="8" fillId="0" borderId="0" xfId="0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5" xfId="0" applyFont="1" applyBorder="1" applyAlignment="1" quotePrefix="1">
      <alignment horizontal="center" vertical="center"/>
    </xf>
    <xf numFmtId="0" fontId="12" fillId="0" borderId="0" xfId="0" applyFont="1" applyAlignment="1" quotePrefix="1">
      <alignment vertical="center"/>
    </xf>
    <xf numFmtId="0" fontId="12" fillId="0" borderId="10" xfId="0" applyFont="1" applyBorder="1" applyAlignment="1" quotePrefix="1">
      <alignment vertical="center"/>
    </xf>
    <xf numFmtId="0" fontId="8" fillId="0" borderId="0" xfId="0" applyFont="1" applyAlignment="1" quotePrefix="1">
      <alignment vertical="center"/>
    </xf>
    <xf numFmtId="0" fontId="8" fillId="0" borderId="4" xfId="0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752475</xdr:colOff>
      <xdr:row>49</xdr:row>
      <xdr:rowOff>142875</xdr:rowOff>
    </xdr:from>
    <xdr:ext cx="2343150" cy="866775"/>
    <xdr:sp>
      <xdr:nvSpPr>
        <xdr:cNvPr id="3" name="Shape 3"/>
        <xdr:cNvSpPr/>
      </xdr:nvSpPr>
      <xdr:spPr>
        <a:xfrm>
          <a:off x="14102715" y="11020425"/>
          <a:ext cx="2343150" cy="866775"/>
        </a:xfrm>
        <a:prstGeom prst="ellipse">
          <a:avLst/>
        </a:prstGeom>
        <a:solidFill>
          <a:srgbClr val="FF00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chemeClr val="lt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Departure of customer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50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  <xdr:oneCellAnchor>
    <xdr:from>
      <xdr:col>9</xdr:col>
      <xdr:colOff>552450</xdr:colOff>
      <xdr:row>44</xdr:row>
      <xdr:rowOff>647700</xdr:rowOff>
    </xdr:from>
    <xdr:ext cx="5972175" cy="5534025"/>
    <xdr:grpSp>
      <xdr:nvGrpSpPr>
        <xdr:cNvPr id="2" name="Shape 2"/>
        <xdr:cNvGrpSpPr/>
      </xdr:nvGrpSpPr>
      <xdr:grpSpPr>
        <a:xfrm>
          <a:off x="8690610" y="9848850"/>
          <a:ext cx="5972175" cy="5534025"/>
          <a:chOff x="2359913" y="1012988"/>
          <a:chExt cx="5972153" cy="5534025"/>
        </a:xfrm>
      </xdr:grpSpPr>
      <xdr:grpSp>
        <xdr:nvGrpSpPr>
          <xdr:cNvPr id="4" name="Shape 4"/>
          <xdr:cNvGrpSpPr/>
        </xdr:nvGrpSpPr>
        <xdr:grpSpPr>
          <a:xfrm>
            <a:off x="2359913" y="1012988"/>
            <a:ext cx="5972153" cy="5534025"/>
            <a:chOff x="8694420" y="8648701"/>
            <a:chExt cx="5417800" cy="4724400"/>
          </a:xfrm>
        </xdr:grpSpPr>
        <xdr:sp>
          <xdr:nvSpPr>
            <xdr:cNvPr id="5" name="Shape 5"/>
            <xdr:cNvSpPr/>
          </xdr:nvSpPr>
          <xdr:spPr>
            <a:xfrm>
              <a:off x="8694420" y="8648701"/>
              <a:ext cx="5417800" cy="4724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8694420" y="8648701"/>
              <a:ext cx="4785361" cy="4724400"/>
              <a:chOff x="10302240" y="4038601"/>
              <a:chExt cx="5151121" cy="6890711"/>
            </a:xfrm>
          </xdr:grpSpPr>
          <xdr:grpSp>
            <xdr:nvGrpSpPr>
              <xdr:cNvPr id="7" name="Shape 7"/>
              <xdr:cNvGrpSpPr/>
            </xdr:nvGrpSpPr>
            <xdr:grpSpPr>
              <a:xfrm>
                <a:off x="10302240" y="4038601"/>
                <a:ext cx="5151121" cy="6890711"/>
                <a:chOff x="9692640" y="6501475"/>
                <a:chExt cx="2887980" cy="4426483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9803592" y="6501475"/>
                  <a:ext cx="1242060" cy="632460"/>
                </a:xfrm>
                <a:prstGeom prst="ellipse">
                  <a:avLst/>
                </a:prstGeom>
                <a:solidFill>
                  <a:srgbClr val="FF0000"/>
                </a:solidFill>
                <a:ln w="12700" cap="flat" cmpd="sng">
                  <a:solidFill>
                    <a:srgbClr val="3061B2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50">
                      <a:solidFill>
                        <a:schemeClr val="lt1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Arrival of customer </a:t>
                  </a:r>
                  <a:endParaRPr sz="1100" b="0" i="1">
                    <a:solidFill>
                      <a:schemeClr val="lt1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  <a:sym typeface="Arial" panose="020B0604020202020204"/>
                  </a:endParaRPr>
                </a:p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900"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endParaRPr>
                </a:p>
              </xdr:txBody>
            </xdr:sp>
            <xdr:sp>
              <xdr:nvSpPr>
                <xdr:cNvPr id="9" name="Shape 9"/>
                <xdr:cNvSpPr/>
              </xdr:nvSpPr>
              <xdr:spPr>
                <a:xfrm>
                  <a:off x="9692640" y="7353300"/>
                  <a:ext cx="1463040" cy="906780"/>
                </a:xfrm>
                <a:prstGeom prst="diamond">
                  <a:avLst/>
                </a:prstGeom>
                <a:solidFill>
                  <a:schemeClr val="accent3"/>
                </a:solidFill>
                <a:ln w="12700" cap="flat" cmpd="sng">
                  <a:solidFill>
                    <a:srgbClr val="3061B2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50">
                      <a:solidFill>
                        <a:schemeClr val="lt1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Is server busy?</a:t>
                  </a:r>
                  <a:endParaRPr sz="1400"/>
                </a:p>
              </xdr:txBody>
            </xdr:sp>
            <xdr:cxnSp>
              <xdr:nvCxnSpPr>
                <xdr:cNvPr id="10" name="Shape 10"/>
                <xdr:cNvCxnSpPr>
                  <a:stCxn id="8" idx="4"/>
                  <a:endCxn id="9" idx="0"/>
                </xdr:cNvCxnSpPr>
              </xdr:nvCxnSpPr>
              <xdr:spPr>
                <a:xfrm flipH="1">
                  <a:off x="10424022" y="7133935"/>
                  <a:ext cx="600" cy="21930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accent1"/>
                  </a:solidFill>
                  <a:prstDash val="solid"/>
                  <a:miter lim="800000"/>
                  <a:headEnd type="none" w="sm" len="sm"/>
                  <a:tailEnd type="triangle" w="med" len="med"/>
                </a:ln>
              </xdr:spPr>
            </xdr:cxnSp>
            <xdr:sp>
              <xdr:nvSpPr>
                <xdr:cNvPr id="11" name="Shape 11"/>
                <xdr:cNvSpPr/>
              </xdr:nvSpPr>
              <xdr:spPr>
                <a:xfrm>
                  <a:off x="11513820" y="7490460"/>
                  <a:ext cx="1066800" cy="632460"/>
                </a:xfrm>
                <a:prstGeom prst="rect">
                  <a:avLst/>
                </a:prstGeom>
                <a:solidFill>
                  <a:schemeClr val="accent1"/>
                </a:solidFill>
                <a:ln w="12700" cap="flat" cmpd="sng">
                  <a:solidFill>
                    <a:srgbClr val="3061B2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00">
                      <a:solidFill>
                        <a:schemeClr val="lt1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Customer is served</a:t>
                  </a:r>
                  <a:endParaRPr sz="1400"/>
                </a:p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000"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endParaRPr>
                </a:p>
              </xdr:txBody>
            </xdr:sp>
            <xdr:cxnSp>
              <xdr:nvCxnSpPr>
                <xdr:cNvPr id="12" name="Shape 12"/>
                <xdr:cNvCxnSpPr>
                  <a:stCxn id="9" idx="3"/>
                  <a:endCxn id="11" idx="1"/>
                </xdr:cNvCxnSpPr>
              </xdr:nvCxnSpPr>
              <xdr:spPr>
                <a:xfrm>
                  <a:off x="11155680" y="7806690"/>
                  <a:ext cx="358200" cy="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accent1"/>
                  </a:solidFill>
                  <a:prstDash val="solid"/>
                  <a:miter lim="800000"/>
                  <a:headEnd type="none" w="sm" len="sm"/>
                  <a:tailEnd type="triangle" w="med" len="med"/>
                </a:ln>
              </xdr:spPr>
            </xdr:cxnSp>
            <xdr:sp>
              <xdr:nvSpPr>
                <xdr:cNvPr id="13" name="Shape 13"/>
                <xdr:cNvSpPr/>
              </xdr:nvSpPr>
              <xdr:spPr>
                <a:xfrm>
                  <a:off x="9890760" y="8503920"/>
                  <a:ext cx="1066800" cy="632460"/>
                </a:xfrm>
                <a:prstGeom prst="rect">
                  <a:avLst/>
                </a:prstGeom>
                <a:solidFill>
                  <a:schemeClr val="accent4"/>
                </a:solidFill>
                <a:ln w="12700" cap="flat" cmpd="sng">
                  <a:solidFill>
                    <a:srgbClr val="3061B2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50">
                      <a:solidFill>
                        <a:schemeClr val="lt1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Customer waits</a:t>
                  </a:r>
                  <a:endParaRPr sz="1400"/>
                </a:p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050"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endParaRPr>
                </a:p>
              </xdr:txBody>
            </xdr:sp>
            <xdr:cxnSp>
              <xdr:nvCxnSpPr>
                <xdr:cNvPr id="14" name="Shape 14"/>
                <xdr:cNvCxnSpPr>
                  <a:stCxn id="9" idx="2"/>
                  <a:endCxn id="13" idx="0"/>
                </xdr:cNvCxnSpPr>
              </xdr:nvCxnSpPr>
              <xdr:spPr>
                <a:xfrm>
                  <a:off x="10424160" y="8260080"/>
                  <a:ext cx="0" cy="24390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accent1"/>
                  </a:solidFill>
                  <a:prstDash val="solid"/>
                  <a:miter lim="800000"/>
                  <a:headEnd type="none" w="sm" len="sm"/>
                  <a:tailEnd type="triangle" w="med" len="med"/>
                </a:ln>
              </xdr:spPr>
            </xdr:cxnSp>
            <xdr:sp>
              <xdr:nvSpPr>
                <xdr:cNvPr id="15" name="Shape 15"/>
                <xdr:cNvSpPr/>
              </xdr:nvSpPr>
              <xdr:spPr>
                <a:xfrm>
                  <a:off x="9890760" y="9387840"/>
                  <a:ext cx="1066800" cy="632460"/>
                </a:xfrm>
                <a:prstGeom prst="rect">
                  <a:avLst/>
                </a:prstGeom>
                <a:solidFill>
                  <a:schemeClr val="accent1"/>
                </a:solidFill>
                <a:ln w="12700" cap="flat" cmpd="sng">
                  <a:solidFill>
                    <a:srgbClr val="3061B2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50">
                      <a:solidFill>
                        <a:schemeClr val="lt1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Customer is served</a:t>
                  </a:r>
                  <a:endParaRPr sz="1400"/>
                </a:p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050"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endParaRPr>
                </a:p>
              </xdr:txBody>
            </xdr:sp>
            <xdr:cxnSp>
              <xdr:nvCxnSpPr>
                <xdr:cNvPr id="16" name="Shape 16"/>
                <xdr:cNvCxnSpPr>
                  <a:stCxn id="13" idx="2"/>
                  <a:endCxn id="15" idx="0"/>
                </xdr:cNvCxnSpPr>
              </xdr:nvCxnSpPr>
              <xdr:spPr>
                <a:xfrm>
                  <a:off x="10424160" y="9136380"/>
                  <a:ext cx="0" cy="25140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accent1"/>
                  </a:solidFill>
                  <a:prstDash val="solid"/>
                  <a:miter lim="800000"/>
                  <a:headEnd type="none" w="sm" len="sm"/>
                  <a:tailEnd type="triangle" w="med" len="med"/>
                </a:ln>
              </xdr:spPr>
            </xdr:cxnSp>
            <xdr:sp>
              <xdr:nvSpPr>
                <xdr:cNvPr id="17" name="Shape 17"/>
                <xdr:cNvSpPr/>
              </xdr:nvSpPr>
              <xdr:spPr>
                <a:xfrm>
                  <a:off x="9784870" y="10287878"/>
                  <a:ext cx="1287378" cy="640080"/>
                </a:xfrm>
                <a:prstGeom prst="ellipse">
                  <a:avLst/>
                </a:prstGeom>
                <a:solidFill>
                  <a:srgbClr val="FF0000"/>
                </a:solidFill>
                <a:ln w="12700" cap="flat" cmpd="sng">
                  <a:solidFill>
                    <a:srgbClr val="3061B2"/>
                  </a:solidFill>
                  <a:prstDash val="solid"/>
                  <a:miter lim="800000"/>
                  <a:headEnd type="none" w="sm" len="sm"/>
                  <a:tailEnd type="none" w="sm" len="sm"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50">
                      <a:solidFill>
                        <a:schemeClr val="lt1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Departure of customer</a:t>
                  </a:r>
                  <a:endParaRPr sz="1400"/>
                </a:p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050"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endParaRPr>
                </a:p>
              </xdr:txBody>
            </xdr:sp>
            <xdr:cxnSp>
              <xdr:nvCxnSpPr>
                <xdr:cNvPr id="18" name="Shape 18"/>
                <xdr:cNvCxnSpPr>
                  <a:stCxn id="15" idx="2"/>
                  <a:endCxn id="17" idx="0"/>
                </xdr:cNvCxnSpPr>
              </xdr:nvCxnSpPr>
              <xdr:spPr>
                <a:xfrm>
                  <a:off x="10424160" y="10020300"/>
                  <a:ext cx="4500" cy="26760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accent1"/>
                  </a:solidFill>
                  <a:prstDash val="solid"/>
                  <a:miter lim="800000"/>
                  <a:headEnd type="none" w="sm" len="sm"/>
                  <a:tailEnd type="triangle" w="med" len="med"/>
                </a:ln>
              </xdr:spPr>
            </xdr:cxnSp>
          </xdr:grpSp>
          <xdr:sp>
            <xdr:nvSpPr>
              <xdr:cNvPr id="19" name="Shape 19"/>
              <xdr:cNvSpPr/>
            </xdr:nvSpPr>
            <xdr:spPr>
              <a:xfrm>
                <a:off x="12954000" y="5844541"/>
                <a:ext cx="563880" cy="19049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05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NO</a:t>
                </a:r>
                <a:endParaRPr sz="1400"/>
              </a:p>
            </xdr:txBody>
          </xdr:sp>
          <xdr:sp>
            <xdr:nvSpPr>
              <xdr:cNvPr id="20" name="Shape 20"/>
              <xdr:cNvSpPr/>
            </xdr:nvSpPr>
            <xdr:spPr>
              <a:xfrm>
                <a:off x="11125200" y="6827521"/>
                <a:ext cx="563880" cy="190499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05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  <a:sym typeface="Calibri" panose="020F0502020204030204"/>
                  </a:rPr>
                  <a:t>YES</a:t>
                </a:r>
                <a:endParaRPr sz="1400"/>
              </a:p>
            </xdr:txBody>
          </xdr:sp>
        </xdr:grpSp>
        <xdr:cxnSp>
          <xdr:nvCxnSpPr>
            <xdr:cNvPr id="21" name="Shape 21"/>
            <xdr:cNvCxnSpPr>
              <a:stCxn id="11" idx="3"/>
              <a:endCxn id="3" idx="2"/>
            </xdr:cNvCxnSpPr>
          </xdr:nvCxnSpPr>
          <xdr:spPr>
            <a:xfrm>
              <a:off x="13479781" y="10041761"/>
              <a:ext cx="632400" cy="3600"/>
            </a:xfrm>
            <a:prstGeom prst="straightConnector1">
              <a:avLst/>
            </a:prstGeom>
            <a:noFill/>
            <a:ln w="9525" cap="flat" cmpd="sng">
              <a:solidFill>
                <a:schemeClr val="accent1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742950</xdr:colOff>
      <xdr:row>25</xdr:row>
      <xdr:rowOff>142875</xdr:rowOff>
    </xdr:from>
    <xdr:ext cx="5181600" cy="4657725"/>
    <xdr:grpSp>
      <xdr:nvGrpSpPr>
        <xdr:cNvPr id="2" name="Shape 2"/>
        <xdr:cNvGrpSpPr/>
      </xdr:nvGrpSpPr>
      <xdr:grpSpPr>
        <a:xfrm>
          <a:off x="3219450" y="4631055"/>
          <a:ext cx="5181600" cy="4657725"/>
          <a:chOff x="2755165" y="1451138"/>
          <a:chExt cx="5181635" cy="4657725"/>
        </a:xfrm>
      </xdr:grpSpPr>
      <xdr:grpSp>
        <xdr:nvGrpSpPr>
          <xdr:cNvPr id="22" name="Shape 22"/>
          <xdr:cNvGrpSpPr/>
        </xdr:nvGrpSpPr>
        <xdr:grpSpPr>
          <a:xfrm>
            <a:off x="2755165" y="1451138"/>
            <a:ext cx="5181635" cy="4657725"/>
            <a:chOff x="5265380" y="5440681"/>
            <a:chExt cx="6035563" cy="5044440"/>
          </a:xfrm>
        </xdr:grpSpPr>
        <xdr:sp>
          <xdr:nvSpPr>
            <xdr:cNvPr id="5" name="Shape 5"/>
            <xdr:cNvSpPr/>
          </xdr:nvSpPr>
          <xdr:spPr>
            <a:xfrm>
              <a:off x="5265421" y="5440681"/>
              <a:ext cx="6035500" cy="5044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23" name="Shape 23"/>
            <xdr:cNvGrpSpPr/>
          </xdr:nvGrpSpPr>
          <xdr:grpSpPr>
            <a:xfrm>
              <a:off x="5265380" y="5440681"/>
              <a:ext cx="3749081" cy="5044439"/>
              <a:chOff x="3215588" y="5676901"/>
              <a:chExt cx="4790823" cy="5486400"/>
            </a:xfrm>
          </xdr:grpSpPr>
          <xdr:grpSp>
            <xdr:nvGrpSpPr>
              <xdr:cNvPr id="24" name="Shape 24"/>
              <xdr:cNvGrpSpPr/>
            </xdr:nvGrpSpPr>
            <xdr:grpSpPr>
              <a:xfrm>
                <a:off x="3215640" y="5676901"/>
                <a:ext cx="4790771" cy="5486400"/>
                <a:chOff x="3025140" y="5600701"/>
                <a:chExt cx="4790771" cy="5486400"/>
              </a:xfrm>
            </xdr:grpSpPr>
            <xdr:grpSp>
              <xdr:nvGrpSpPr>
                <xdr:cNvPr id="25" name="Shape 25"/>
                <xdr:cNvGrpSpPr/>
              </xdr:nvGrpSpPr>
              <xdr:grpSpPr>
                <a:xfrm>
                  <a:off x="3025140" y="5600701"/>
                  <a:ext cx="4790771" cy="5486400"/>
                  <a:chOff x="3147060" y="5539741"/>
                  <a:chExt cx="4790771" cy="5486400"/>
                </a:xfrm>
              </xdr:grpSpPr>
              <xdr:grpSp>
                <xdr:nvGrpSpPr>
                  <xdr:cNvPr id="26" name="Shape 26"/>
                  <xdr:cNvGrpSpPr/>
                </xdr:nvGrpSpPr>
                <xdr:grpSpPr>
                  <a:xfrm>
                    <a:off x="3147060" y="5539741"/>
                    <a:ext cx="4785361" cy="5486400"/>
                    <a:chOff x="10302240" y="3916347"/>
                    <a:chExt cx="5151121" cy="8002115"/>
                  </a:xfrm>
                </xdr:grpSpPr>
                <xdr:grpSp>
                  <xdr:nvGrpSpPr>
                    <xdr:cNvPr id="27" name="Shape 27"/>
                    <xdr:cNvGrpSpPr/>
                  </xdr:nvGrpSpPr>
                  <xdr:grpSpPr>
                    <a:xfrm>
                      <a:off x="10302240" y="3916347"/>
                      <a:ext cx="5151121" cy="8002115"/>
                      <a:chOff x="9692640" y="6422941"/>
                      <a:chExt cx="2887980" cy="5140431"/>
                    </a:xfrm>
                  </xdr:grpSpPr>
                  <xdr:sp>
                    <xdr:nvSpPr>
                      <xdr:cNvPr id="28" name="Shape 28"/>
                      <xdr:cNvSpPr/>
                    </xdr:nvSpPr>
                    <xdr:spPr>
                      <a:xfrm>
                        <a:off x="9803592" y="6422941"/>
                        <a:ext cx="1242060" cy="632460"/>
                      </a:xfrm>
                      <a:prstGeom prst="ellipse">
                        <a:avLst/>
                      </a:prstGeom>
                      <a:solidFill>
                        <a:schemeClr val="accent6"/>
                      </a:solidFill>
                      <a:ln w="12700" cap="flat" cmpd="sng">
                        <a:solidFill>
                          <a:srgbClr val="3061B2"/>
                        </a:solidFill>
                        <a:prstDash val="solid"/>
                        <a:miter lim="800000"/>
                        <a:headEnd type="none" w="sm" len="sm"/>
                        <a:tailEnd type="none" w="sm" len="sm"/>
                      </a:ln>
                    </xdr:spPr>
                    <xdr:txBody>
                      <a:bodyPr spcFirstLastPara="1" wrap="square" lIns="91425" tIns="45700" rIns="91425" bIns="45700" anchor="ctr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None/>
                        </a:pPr>
                        <a:r>
                          <a:rPr lang="en-US" sz="1050">
                            <a:solidFill>
                              <a:schemeClr val="lt1"/>
                            </a:solidFill>
                            <a:latin typeface="Calibri" panose="020F0502020204030204"/>
                            <a:ea typeface="Calibri" panose="020F0502020204030204"/>
                            <a:cs typeface="Calibri" panose="020F0502020204030204"/>
                            <a:sym typeface="Calibri" panose="020F0502020204030204"/>
                          </a:rPr>
                          <a:t>Arrival of customer</a:t>
                        </a:r>
                        <a:endParaRPr sz="1100" b="0" i="1">
                          <a:solidFill>
                            <a:schemeClr val="lt1"/>
                          </a:solidFill>
                          <a:latin typeface="Arial" panose="020B0604020202020204"/>
                          <a:ea typeface="Arial" panose="020B0604020202020204"/>
                          <a:cs typeface="Arial" panose="020B0604020202020204"/>
                          <a:sym typeface="Arial" panose="020B0604020202020204"/>
                        </a:endParaRPr>
                      </a:p>
                    </xdr:txBody>
                  </xdr:sp>
                  <xdr:sp>
                    <xdr:nvSpPr>
                      <xdr:cNvPr id="29" name="Shape 29"/>
                      <xdr:cNvSpPr/>
                    </xdr:nvSpPr>
                    <xdr:spPr>
                      <a:xfrm>
                        <a:off x="9692640" y="7353300"/>
                        <a:ext cx="1463040" cy="906780"/>
                      </a:xfrm>
                      <a:prstGeom prst="diamond">
                        <a:avLst/>
                      </a:prstGeom>
                      <a:solidFill>
                        <a:schemeClr val="accent3"/>
                      </a:solidFill>
                      <a:ln w="12700" cap="flat" cmpd="sng">
                        <a:solidFill>
                          <a:srgbClr val="3061B2"/>
                        </a:solidFill>
                        <a:prstDash val="solid"/>
                        <a:miter lim="800000"/>
                        <a:headEnd type="none" w="sm" len="sm"/>
                        <a:tailEnd type="none" w="sm" len="sm"/>
                      </a:ln>
                    </xdr:spPr>
                    <xdr:txBody>
                      <a:bodyPr spcFirstLastPara="1" wrap="square" lIns="91425" tIns="45700" rIns="91425" bIns="45700" anchor="ctr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None/>
                        </a:pPr>
                        <a:r>
                          <a:rPr lang="en-US" sz="1050">
                            <a:solidFill>
                              <a:schemeClr val="lt1"/>
                            </a:solidFill>
                            <a:latin typeface="Calibri" panose="020F0502020204030204"/>
                            <a:ea typeface="Calibri" panose="020F0502020204030204"/>
                            <a:cs typeface="Calibri" panose="020F0502020204030204"/>
                            <a:sym typeface="Calibri" panose="020F0502020204030204"/>
                          </a:rPr>
                          <a:t>Is server 1 busy?</a:t>
                        </a:r>
                        <a:endParaRPr sz="1400"/>
                      </a:p>
                    </xdr:txBody>
                  </xdr:sp>
                  <xdr:cxnSp>
                    <xdr:nvCxnSpPr>
                      <xdr:cNvPr id="30" name="Shape 30"/>
                      <xdr:cNvCxnSpPr>
                        <a:stCxn id="10" idx="4"/>
                        <a:endCxn id="29" idx="0"/>
                      </xdr:cNvCxnSpPr>
                    </xdr:nvCxnSpPr>
                    <xdr:spPr>
                      <a:xfrm flipH="1">
                        <a:off x="10424160" y="7055400"/>
                        <a:ext cx="600" cy="29790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chemeClr val="accent1"/>
                        </a:solidFill>
                        <a:prstDash val="solid"/>
                        <a:miter lim="800000"/>
                        <a:headEnd type="none" w="sm" len="sm"/>
                        <a:tailEnd type="triangle" w="med" len="med"/>
                      </a:ln>
                    </xdr:spPr>
                  </xdr:cxnSp>
                  <xdr:sp>
                    <xdr:nvSpPr>
                      <xdr:cNvPr id="31" name="Shape 31"/>
                      <xdr:cNvSpPr/>
                    </xdr:nvSpPr>
                    <xdr:spPr>
                      <a:xfrm>
                        <a:off x="11513820" y="7490460"/>
                        <a:ext cx="1066800" cy="632460"/>
                      </a:xfrm>
                      <a:prstGeom prst="rect">
                        <a:avLst/>
                      </a:prstGeom>
                      <a:solidFill>
                        <a:schemeClr val="accent1"/>
                      </a:solidFill>
                      <a:ln w="12700" cap="flat" cmpd="sng">
                        <a:solidFill>
                          <a:srgbClr val="3061B2"/>
                        </a:solidFill>
                        <a:prstDash val="solid"/>
                        <a:miter lim="800000"/>
                        <a:headEnd type="none" w="sm" len="sm"/>
                        <a:tailEnd type="none" w="sm" len="sm"/>
                      </a:ln>
                    </xdr:spPr>
                    <xdr:txBody>
                      <a:bodyPr spcFirstLastPara="1" wrap="square" lIns="91425" tIns="45700" rIns="91425" bIns="45700" anchor="ctr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None/>
                        </a:pPr>
                        <a:r>
                          <a:rPr lang="en-US" sz="1000">
                            <a:solidFill>
                              <a:schemeClr val="lt1"/>
                            </a:solidFill>
                            <a:latin typeface="Calibri" panose="020F0502020204030204"/>
                            <a:ea typeface="Calibri" panose="020F0502020204030204"/>
                            <a:cs typeface="Calibri" panose="020F0502020204030204"/>
                            <a:sym typeface="Calibri" panose="020F0502020204030204"/>
                          </a:rPr>
                          <a:t>Customer is served</a:t>
                        </a:r>
                        <a:endParaRPr sz="1400"/>
                      </a:p>
                    </xdr:txBody>
                  </xdr:sp>
                  <xdr:cxnSp>
                    <xdr:nvCxnSpPr>
                      <xdr:cNvPr id="32" name="Shape 32"/>
                      <xdr:cNvCxnSpPr>
                        <a:stCxn id="29" idx="3"/>
                        <a:endCxn id="31" idx="1"/>
                      </xdr:cNvCxnSpPr>
                    </xdr:nvCxnSpPr>
                    <xdr:spPr>
                      <a:xfrm>
                        <a:off x="11155680" y="7806690"/>
                        <a:ext cx="358200" cy="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chemeClr val="accent1"/>
                        </a:solidFill>
                        <a:prstDash val="solid"/>
                        <a:miter lim="800000"/>
                        <a:headEnd type="none" w="sm" len="sm"/>
                        <a:tailEnd type="triangle" w="med" len="med"/>
                      </a:ln>
                    </xdr:spPr>
                  </xdr:cxnSp>
                  <xdr:sp>
                    <xdr:nvSpPr>
                      <xdr:cNvPr id="33" name="Shape 33"/>
                      <xdr:cNvSpPr/>
                    </xdr:nvSpPr>
                    <xdr:spPr>
                      <a:xfrm>
                        <a:off x="9884884" y="9928431"/>
                        <a:ext cx="1066800" cy="632459"/>
                      </a:xfrm>
                      <a:prstGeom prst="rect">
                        <a:avLst/>
                      </a:prstGeom>
                      <a:solidFill>
                        <a:schemeClr val="accent4"/>
                      </a:solidFill>
                      <a:ln w="12700" cap="flat" cmpd="sng">
                        <a:solidFill>
                          <a:srgbClr val="3061B2"/>
                        </a:solidFill>
                        <a:prstDash val="solid"/>
                        <a:miter lim="800000"/>
                        <a:headEnd type="none" w="sm" len="sm"/>
                        <a:tailEnd type="none" w="sm" len="sm"/>
                      </a:ln>
                    </xdr:spPr>
                    <xdr:txBody>
                      <a:bodyPr spcFirstLastPara="1" wrap="square" lIns="91425" tIns="45700" rIns="91425" bIns="45700" anchor="ctr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None/>
                        </a:pPr>
                        <a:r>
                          <a:rPr lang="en-US" sz="1050">
                            <a:solidFill>
                              <a:schemeClr val="lt1"/>
                            </a:solidFill>
                            <a:latin typeface="Calibri" panose="020F0502020204030204"/>
                            <a:ea typeface="Calibri" panose="020F0502020204030204"/>
                            <a:cs typeface="Calibri" panose="020F0502020204030204"/>
                            <a:sym typeface="Calibri" panose="020F0502020204030204"/>
                          </a:rPr>
                          <a:t>Customer waits</a:t>
                        </a:r>
                        <a:endParaRPr sz="1050">
                          <a:latin typeface="Calibri" panose="020F0502020204030204"/>
                          <a:ea typeface="Calibri" panose="020F0502020204030204"/>
                          <a:cs typeface="Calibri" panose="020F0502020204030204"/>
                          <a:sym typeface="Calibri" panose="020F0502020204030204"/>
                        </a:endParaRPr>
                      </a:p>
                    </xdr:txBody>
                  </xdr:sp>
                  <xdr:cxnSp>
                    <xdr:nvCxnSpPr>
                      <xdr:cNvPr id="34" name="Shape 34"/>
                      <xdr:cNvCxnSpPr>
                        <a:stCxn id="29" idx="2"/>
                        <a:endCxn id="35" idx="0"/>
                      </xdr:cNvCxnSpPr>
                    </xdr:nvCxnSpPr>
                    <xdr:spPr>
                      <a:xfrm>
                        <a:off x="10424160" y="8260080"/>
                        <a:ext cx="0" cy="35460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chemeClr val="accent1"/>
                        </a:solidFill>
                        <a:prstDash val="solid"/>
                        <a:miter lim="800000"/>
                        <a:headEnd type="none" w="sm" len="sm"/>
                        <a:tailEnd type="triangle" w="med" len="med"/>
                      </a:ln>
                    </xdr:spPr>
                  </xdr:cxnSp>
                  <xdr:sp>
                    <xdr:nvSpPr>
                      <xdr:cNvPr id="36" name="Shape 36"/>
                      <xdr:cNvSpPr/>
                    </xdr:nvSpPr>
                    <xdr:spPr>
                      <a:xfrm>
                        <a:off x="9803265" y="10923292"/>
                        <a:ext cx="1234440" cy="640080"/>
                      </a:xfrm>
                      <a:prstGeom prst="ellipse">
                        <a:avLst/>
                      </a:prstGeom>
                      <a:solidFill>
                        <a:srgbClr val="FF0000"/>
                      </a:solidFill>
                      <a:ln w="12700" cap="flat" cmpd="sng">
                        <a:solidFill>
                          <a:srgbClr val="3061B2"/>
                        </a:solidFill>
                        <a:prstDash val="solid"/>
                        <a:miter lim="800000"/>
                        <a:headEnd type="none" w="sm" len="sm"/>
                        <a:tailEnd type="none" w="sm" len="sm"/>
                      </a:ln>
                    </xdr:spPr>
                    <xdr:txBody>
                      <a:bodyPr spcFirstLastPara="1" wrap="square" lIns="91425" tIns="45700" rIns="91425" bIns="45700" anchor="ctr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None/>
                        </a:pPr>
                        <a:r>
                          <a:rPr lang="en-US" sz="1050">
                            <a:solidFill>
                              <a:schemeClr val="lt1"/>
                            </a:solidFill>
                            <a:latin typeface="Calibri" panose="020F0502020204030204"/>
                            <a:ea typeface="Calibri" panose="020F0502020204030204"/>
                            <a:cs typeface="Calibri" panose="020F0502020204030204"/>
                            <a:sym typeface="Calibri" panose="020F0502020204030204"/>
                          </a:rPr>
                          <a:t>Departure of customer</a:t>
                        </a:r>
                        <a:endParaRPr sz="1050">
                          <a:latin typeface="Calibri" panose="020F0502020204030204"/>
                          <a:ea typeface="Calibri" panose="020F0502020204030204"/>
                          <a:cs typeface="Calibri" panose="020F0502020204030204"/>
                          <a:sym typeface="Calibri" panose="020F0502020204030204"/>
                        </a:endParaRPr>
                      </a:p>
                    </xdr:txBody>
                  </xdr:sp>
                  <xdr:cxnSp>
                    <xdr:nvCxnSpPr>
                      <xdr:cNvPr id="37" name="Shape 37"/>
                      <xdr:cNvCxnSpPr>
                        <a:stCxn id="33" idx="2"/>
                        <a:endCxn id="36" idx="0"/>
                      </xdr:cNvCxnSpPr>
                    </xdr:nvCxnSpPr>
                    <xdr:spPr>
                      <a:xfrm>
                        <a:off x="10418284" y="10560890"/>
                        <a:ext cx="2100" cy="362400"/>
                      </a:xfrm>
                      <a:prstGeom prst="straightConnector1">
                        <a:avLst/>
                      </a:prstGeom>
                      <a:noFill/>
                      <a:ln w="9525" cap="flat" cmpd="sng">
                        <a:solidFill>
                          <a:schemeClr val="accent1"/>
                        </a:solidFill>
                        <a:prstDash val="solid"/>
                        <a:miter lim="800000"/>
                        <a:headEnd type="none" w="sm" len="sm"/>
                        <a:tailEnd type="triangle" w="med" len="med"/>
                      </a:ln>
                    </xdr:spPr>
                  </xdr:cxnSp>
                </xdr:grpSp>
                <xdr:sp>
                  <xdr:nvSpPr>
                    <xdr:cNvPr id="38" name="Shape 38"/>
                    <xdr:cNvSpPr/>
                  </xdr:nvSpPr>
                  <xdr:spPr>
                    <a:xfrm>
                      <a:off x="12836704" y="5711577"/>
                      <a:ext cx="681176" cy="227421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050">
                          <a:solidFill>
                            <a:srgbClr val="000000"/>
                          </a:solidFill>
                          <a:latin typeface="Calibri" panose="020F0502020204030204"/>
                          <a:ea typeface="Calibri" panose="020F0502020204030204"/>
                          <a:cs typeface="Calibri" panose="020F0502020204030204"/>
                          <a:sym typeface="Calibri" panose="020F0502020204030204"/>
                        </a:rPr>
                        <a:t>NO</a:t>
                      </a:r>
                      <a:endParaRPr sz="1400"/>
                    </a:p>
                  </xdr:txBody>
                </xdr:sp>
                <xdr:sp>
                  <xdr:nvSpPr>
                    <xdr:cNvPr id="39" name="Shape 39"/>
                    <xdr:cNvSpPr/>
                  </xdr:nvSpPr>
                  <xdr:spPr>
                    <a:xfrm>
                      <a:off x="10836531" y="6912138"/>
                      <a:ext cx="768696" cy="164603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050">
                          <a:solidFill>
                            <a:srgbClr val="000000"/>
                          </a:solidFill>
                          <a:latin typeface="Calibri" panose="020F0502020204030204"/>
                          <a:ea typeface="Calibri" panose="020F0502020204030204"/>
                          <a:cs typeface="Calibri" panose="020F0502020204030204"/>
                          <a:sym typeface="Calibri" panose="020F0502020204030204"/>
                        </a:rPr>
                        <a:t>YES</a:t>
                      </a:r>
                      <a:endParaRPr sz="1400"/>
                    </a:p>
                  </xdr:txBody>
                </xdr:sp>
              </xdr:grpSp>
              <xdr:sp>
                <xdr:nvSpPr>
                  <xdr:cNvPr id="35" name="Shape 35"/>
                  <xdr:cNvSpPr/>
                </xdr:nvSpPr>
                <xdr:spPr>
                  <a:xfrm>
                    <a:off x="3147060" y="7879080"/>
                    <a:ext cx="2424246" cy="967809"/>
                  </a:xfrm>
                  <a:prstGeom prst="diamond">
                    <a:avLst/>
                  </a:prstGeom>
                  <a:solidFill>
                    <a:schemeClr val="accent3"/>
                  </a:solidFill>
                  <a:ln w="12700" cap="flat" cmpd="sng">
                    <a:solidFill>
                      <a:srgbClr val="3061B2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050">
                        <a:solidFill>
                          <a:schemeClr val="lt1"/>
                        </a:solidFill>
                        <a:latin typeface="Calibri" panose="020F0502020204030204"/>
                        <a:ea typeface="Calibri" panose="020F0502020204030204"/>
                        <a:cs typeface="Calibri" panose="020F0502020204030204"/>
                        <a:sym typeface="Calibri" panose="020F0502020204030204"/>
                      </a:rPr>
                      <a:t>Is server 2 busy?</a:t>
                    </a:r>
                    <a:endParaRPr sz="1400"/>
                  </a:p>
                </xdr:txBody>
              </xdr:sp>
              <xdr:grpSp>
                <xdr:nvGrpSpPr>
                  <xdr:cNvPr id="40" name="Shape 40"/>
                  <xdr:cNvGrpSpPr/>
                </xdr:nvGrpSpPr>
                <xdr:grpSpPr>
                  <a:xfrm>
                    <a:off x="5514290" y="8023861"/>
                    <a:ext cx="2423541" cy="675027"/>
                    <a:chOff x="5514290" y="8023861"/>
                    <a:chExt cx="2423541" cy="675027"/>
                  </a:xfrm>
                </xdr:grpSpPr>
                <xdr:sp>
                  <xdr:nvSpPr>
                    <xdr:cNvPr id="41" name="Shape 41"/>
                    <xdr:cNvSpPr/>
                  </xdr:nvSpPr>
                  <xdr:spPr>
                    <a:xfrm>
                      <a:off x="6170152" y="8023861"/>
                      <a:ext cx="1767679" cy="675027"/>
                    </a:xfrm>
                    <a:prstGeom prst="rect">
                      <a:avLst/>
                    </a:prstGeom>
                    <a:solidFill>
                      <a:schemeClr val="accent1"/>
                    </a:solidFill>
                    <a:ln w="12700" cap="flat" cmpd="sng">
                      <a:solidFill>
                        <a:srgbClr val="3061B2"/>
                      </a:solidFill>
                      <a:prstDash val="solid"/>
                      <a:miter lim="800000"/>
                      <a:headEnd type="none" w="sm" len="sm"/>
                      <a:tailEnd type="none" w="sm" len="sm"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000">
                          <a:solidFill>
                            <a:schemeClr val="lt1"/>
                          </a:solidFill>
                          <a:latin typeface="Calibri" panose="020F0502020204030204"/>
                          <a:ea typeface="Calibri" panose="020F0502020204030204"/>
                          <a:cs typeface="Calibri" panose="020F0502020204030204"/>
                          <a:sym typeface="Calibri" panose="020F0502020204030204"/>
                        </a:rPr>
                        <a:t>Customer is served</a:t>
                      </a:r>
                      <a:endParaRPr sz="1400"/>
                    </a:p>
                  </xdr:txBody>
                </xdr:sp>
                <xdr:sp>
                  <xdr:nvSpPr>
                    <xdr:cNvPr id="42" name="Shape 42"/>
                    <xdr:cNvSpPr/>
                  </xdr:nvSpPr>
                  <xdr:spPr>
                    <a:xfrm>
                      <a:off x="5514290" y="8145540"/>
                      <a:ext cx="610254" cy="1330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050">
                          <a:solidFill>
                            <a:srgbClr val="000000"/>
                          </a:solidFill>
                          <a:latin typeface="Calibri" panose="020F0502020204030204"/>
                          <a:ea typeface="Calibri" panose="020F0502020204030204"/>
                          <a:cs typeface="Calibri" panose="020F0502020204030204"/>
                          <a:sym typeface="Calibri" panose="020F0502020204030204"/>
                        </a:rPr>
                        <a:t>NO</a:t>
                      </a:r>
                      <a:endParaRPr sz="1400"/>
                    </a:p>
                  </xdr:txBody>
                </xdr:sp>
                <xdr:cxnSp>
                  <xdr:nvCxnSpPr>
                    <xdr:cNvPr id="43" name="Shape 43"/>
                    <xdr:cNvCxnSpPr>
                      <a:stCxn id="35" idx="3"/>
                      <a:endCxn id="41" idx="1"/>
                    </xdr:cNvCxnSpPr>
                  </xdr:nvCxnSpPr>
                  <xdr:spPr>
                    <a:xfrm rot="10800000" flipH="1">
                      <a:off x="5571306" y="8361484"/>
                      <a:ext cx="598800" cy="1500"/>
                    </a:xfrm>
                    <a:prstGeom prst="straightConnector1">
                      <a:avLst/>
                    </a:prstGeom>
                    <a:noFill/>
                    <a:ln w="9525" cap="flat" cmpd="sng">
                      <a:solidFill>
                        <a:schemeClr val="accent1"/>
                      </a:solidFill>
                      <a:prstDash val="solid"/>
                      <a:miter lim="800000"/>
                      <a:headEnd type="none" w="sm" len="sm"/>
                      <a:tailEnd type="triangle" w="med" len="med"/>
                    </a:ln>
                  </xdr:spPr>
                </xdr:cxnSp>
              </xdr:grpSp>
            </xdr:grpSp>
            <xdr:cxnSp>
              <xdr:nvCxnSpPr>
                <xdr:cNvPr id="44" name="Shape 44"/>
                <xdr:cNvCxnSpPr>
                  <a:stCxn id="35" idx="2"/>
                  <a:endCxn id="33" idx="0"/>
                </xdr:cNvCxnSpPr>
              </xdr:nvCxnSpPr>
              <xdr:spPr>
                <a:xfrm flipH="1">
                  <a:off x="4227663" y="8907849"/>
                  <a:ext cx="9600" cy="43440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chemeClr val="accent1"/>
                  </a:solidFill>
                  <a:prstDash val="solid"/>
                  <a:miter lim="800000"/>
                  <a:headEnd type="none" w="sm" len="sm"/>
                  <a:tailEnd type="triangle" w="med" len="med"/>
                </a:ln>
              </xdr:spPr>
            </xdr:cxnSp>
            <xdr:sp>
              <xdr:nvSpPr>
                <xdr:cNvPr id="45" name="Shape 45"/>
                <xdr:cNvSpPr/>
              </xdr:nvSpPr>
              <xdr:spPr>
                <a:xfrm>
                  <a:off x="3534220" y="9018483"/>
                  <a:ext cx="653143" cy="109809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45700" rIns="91425" bIns="45700" anchor="ctr" anchorCtr="0">
                  <a:noAutofit/>
                </a:bodyPr>
                <a:lstStyle/>
                <a:p>
                  <a:pPr marL="0" lvl="0" indent="0" algn="ctr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050">
                      <a:solidFill>
                        <a:srgbClr val="000000"/>
                      </a:solidFill>
                      <a:latin typeface="Calibri" panose="020F0502020204030204"/>
                      <a:ea typeface="Calibri" panose="020F0502020204030204"/>
                      <a:cs typeface="Calibri" panose="020F0502020204030204"/>
                      <a:sym typeface="Calibri" panose="020F0502020204030204"/>
                    </a:rPr>
                    <a:t>YES</a:t>
                  </a:r>
                  <a:endParaRPr sz="1400"/>
                </a:p>
              </xdr:txBody>
            </xdr:sp>
          </xdr:grpSp>
          <xdr:cxnSp>
            <xdr:nvCxnSpPr>
              <xdr:cNvPr id="46" name="Shape 46"/>
              <xdr:cNvCxnSpPr>
                <a:stCxn id="33" idx="1"/>
                <a:endCxn id="29" idx="1"/>
              </xdr:cNvCxnSpPr>
            </xdr:nvCxnSpPr>
            <xdr:spPr>
              <a:xfrm rot="10800000">
                <a:off x="3215588" y="7153636"/>
                <a:ext cx="318600" cy="2602200"/>
              </a:xfrm>
              <a:prstGeom prst="bentConnector3">
                <a:avLst>
                  <a:gd name="adj1" fmla="val 1039467"/>
                </a:avLst>
              </a:prstGeom>
              <a:noFill/>
              <a:ln w="9525" cap="flat" cmpd="sng">
                <a:solidFill>
                  <a:schemeClr val="accent1"/>
                </a:solidFill>
                <a:prstDash val="solid"/>
                <a:miter lim="800000"/>
                <a:headEnd type="none" w="sm" len="sm"/>
                <a:tailEnd type="triangle" w="med" len="med"/>
              </a:ln>
            </xdr:spPr>
          </xdr:cxnSp>
        </xdr:grpSp>
        <xdr:sp>
          <xdr:nvSpPr>
            <xdr:cNvPr id="47" name="Shape 47"/>
            <xdr:cNvSpPr/>
          </xdr:nvSpPr>
          <xdr:spPr>
            <a:xfrm>
              <a:off x="9685021" y="6482115"/>
              <a:ext cx="1600682" cy="628127"/>
            </a:xfrm>
            <a:prstGeom prst="ellipse">
              <a:avLst/>
            </a:prstGeom>
            <a:solidFill>
              <a:srgbClr val="FF0000"/>
            </a:solidFill>
            <a:ln w="12700" cap="flat" cmpd="sng">
              <a:solidFill>
                <a:srgbClr val="3061B2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50">
                  <a:solidFill>
                    <a:schemeClr val="lt1"/>
                  </a:solidFill>
                  <a:latin typeface="Calibri" panose="020F0502020204030204"/>
                  <a:ea typeface="Calibri" panose="020F0502020204030204"/>
                  <a:cs typeface="Calibri" panose="020F0502020204030204"/>
                  <a:sym typeface="Calibri" panose="020F0502020204030204"/>
                </a:rPr>
                <a:t>Departure of customer</a:t>
              </a:r>
              <a:endParaRPr sz="1050">
                <a:latin typeface="Calibri" panose="020F0502020204030204"/>
                <a:ea typeface="Calibri" panose="020F0502020204030204"/>
                <a:cs typeface="Calibri" panose="020F0502020204030204"/>
                <a:sym typeface="Calibri" panose="020F0502020204030204"/>
              </a:endParaRPr>
            </a:p>
          </xdr:txBody>
        </xdr:sp>
        <xdr:cxnSp>
          <xdr:nvCxnSpPr>
            <xdr:cNvPr id="48" name="Shape 48"/>
            <xdr:cNvCxnSpPr>
              <a:stCxn id="31" idx="3"/>
              <a:endCxn id="47" idx="2"/>
            </xdr:cNvCxnSpPr>
          </xdr:nvCxnSpPr>
          <xdr:spPr>
            <a:xfrm rot="10800000" flipH="1">
              <a:off x="9010227" y="6796190"/>
              <a:ext cx="674700" cy="2400"/>
            </a:xfrm>
            <a:prstGeom prst="straightConnector1">
              <a:avLst/>
            </a:prstGeom>
            <a:noFill/>
            <a:ln w="9525" cap="flat" cmpd="sng">
              <a:solidFill>
                <a:schemeClr val="accent1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  <xdr:sp>
          <xdr:nvSpPr>
            <xdr:cNvPr id="49" name="Shape 49"/>
            <xdr:cNvSpPr/>
          </xdr:nvSpPr>
          <xdr:spPr>
            <a:xfrm>
              <a:off x="9700261" y="7731795"/>
              <a:ext cx="1600682" cy="628127"/>
            </a:xfrm>
            <a:prstGeom prst="ellipse">
              <a:avLst/>
            </a:prstGeom>
            <a:solidFill>
              <a:srgbClr val="FF0000"/>
            </a:solidFill>
            <a:ln w="12700" cap="flat" cmpd="sng">
              <a:solidFill>
                <a:srgbClr val="3061B2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50">
                  <a:solidFill>
                    <a:schemeClr val="lt1"/>
                  </a:solidFill>
                  <a:latin typeface="Calibri" panose="020F0502020204030204"/>
                  <a:ea typeface="Calibri" panose="020F0502020204030204"/>
                  <a:cs typeface="Calibri" panose="020F0502020204030204"/>
                  <a:sym typeface="Calibri" panose="020F0502020204030204"/>
                </a:rPr>
                <a:t>Departure of customer</a:t>
              </a:r>
              <a:endParaRPr sz="1050">
                <a:latin typeface="Calibri" panose="020F0502020204030204"/>
                <a:ea typeface="Calibri" panose="020F0502020204030204"/>
                <a:cs typeface="Calibri" panose="020F0502020204030204"/>
                <a:sym typeface="Calibri" panose="020F0502020204030204"/>
              </a:endParaRPr>
            </a:p>
          </xdr:txBody>
        </xdr:sp>
        <xdr:cxnSp>
          <xdr:nvCxnSpPr>
            <xdr:cNvPr id="50" name="Shape 50"/>
            <xdr:cNvCxnSpPr>
              <a:stCxn id="41" idx="3"/>
              <a:endCxn id="49" idx="2"/>
            </xdr:cNvCxnSpPr>
          </xdr:nvCxnSpPr>
          <xdr:spPr>
            <a:xfrm>
              <a:off x="9014461" y="8035016"/>
              <a:ext cx="685800" cy="10800"/>
            </a:xfrm>
            <a:prstGeom prst="straightConnector1">
              <a:avLst/>
            </a:prstGeom>
            <a:noFill/>
            <a:ln w="9525" cap="flat" cmpd="sng">
              <a:solidFill>
                <a:schemeClr val="accent1"/>
              </a:solidFill>
              <a:prstDash val="solid"/>
              <a:miter lim="800000"/>
              <a:headEnd type="none" w="sm" len="sm"/>
              <a:tailEnd type="triangle" w="med" len="med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1000"/>
  <sheetViews>
    <sheetView tabSelected="1" workbookViewId="0">
      <selection activeCell="C76" sqref="C76"/>
    </sheetView>
  </sheetViews>
  <sheetFormatPr defaultColWidth="12.6666666666667" defaultRowHeight="15" customHeight="1"/>
  <cols>
    <col min="1" max="1" width="17.3333333333333" customWidth="1"/>
    <col min="2" max="28" width="12.6666666666667" customWidth="1"/>
  </cols>
  <sheetData>
    <row r="1" ht="15.75" customHeight="1" spans="1:28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ht="15.75" customHeight="1" spans="1:28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ht="12.75" customHeight="1" spans="1:28">
      <c r="A3" s="25" t="s">
        <v>1</v>
      </c>
      <c r="B3" s="4"/>
      <c r="C3" s="4"/>
      <c r="D3" s="5"/>
      <c r="E3" s="26"/>
      <c r="F3" s="26"/>
      <c r="G3" s="24"/>
      <c r="H3" s="25" t="s">
        <v>2</v>
      </c>
      <c r="I3" s="4"/>
      <c r="J3" s="4"/>
      <c r="K3" s="5"/>
      <c r="L3" s="26"/>
      <c r="M3" s="26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ht="30" customHeight="1" spans="1:28">
      <c r="A4" s="8" t="s">
        <v>3</v>
      </c>
      <c r="B4" s="9" t="s">
        <v>4</v>
      </c>
      <c r="C4" s="8" t="s">
        <v>5</v>
      </c>
      <c r="D4" s="8" t="s">
        <v>6</v>
      </c>
      <c r="E4" s="10" t="s">
        <v>6</v>
      </c>
      <c r="F4" s="5"/>
      <c r="G4" s="27"/>
      <c r="H4" s="8" t="s">
        <v>7</v>
      </c>
      <c r="I4" s="9" t="s">
        <v>4</v>
      </c>
      <c r="J4" s="8" t="s">
        <v>5</v>
      </c>
      <c r="K4" s="8" t="s">
        <v>6</v>
      </c>
      <c r="L4" s="10" t="s">
        <v>6</v>
      </c>
      <c r="M4" s="5"/>
      <c r="N4" s="36"/>
      <c r="O4" s="36"/>
      <c r="P4" s="36"/>
      <c r="Q4" s="3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ht="15.75" customHeight="1" spans="1:28">
      <c r="A5" s="8">
        <v>1</v>
      </c>
      <c r="B5" s="9">
        <v>0.038</v>
      </c>
      <c r="C5" s="28">
        <f>B5</f>
        <v>0.038</v>
      </c>
      <c r="D5" s="29" t="s">
        <v>8</v>
      </c>
      <c r="E5" s="30">
        <v>1</v>
      </c>
      <c r="F5" s="30">
        <v>38</v>
      </c>
      <c r="G5" s="24"/>
      <c r="H5" s="8">
        <v>1</v>
      </c>
      <c r="I5" s="9">
        <v>0.241</v>
      </c>
      <c r="J5" s="29">
        <f>I5</f>
        <v>0.241</v>
      </c>
      <c r="K5" s="29" t="s">
        <v>9</v>
      </c>
      <c r="L5" s="30">
        <v>1</v>
      </c>
      <c r="M5" s="30">
        <v>241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ht="15.75" customHeight="1" spans="1:28">
      <c r="A6" s="8">
        <v>2</v>
      </c>
      <c r="B6" s="9">
        <v>0.065</v>
      </c>
      <c r="C6" s="28">
        <f t="shared" ref="C6:C14" si="0">C5+B6</f>
        <v>0.103</v>
      </c>
      <c r="D6" s="29" t="s">
        <v>10</v>
      </c>
      <c r="E6" s="30">
        <v>39</v>
      </c>
      <c r="F6" s="30">
        <v>103</v>
      </c>
      <c r="G6" s="24"/>
      <c r="H6" s="8">
        <v>2</v>
      </c>
      <c r="I6" s="9">
        <v>0.305</v>
      </c>
      <c r="J6" s="29">
        <f t="shared" ref="J6:J9" si="1">J5+I6</f>
        <v>0.546</v>
      </c>
      <c r="K6" s="29" t="s">
        <v>11</v>
      </c>
      <c r="L6" s="30">
        <v>242</v>
      </c>
      <c r="M6" s="30">
        <v>546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ht="15.75" customHeight="1" spans="1:28">
      <c r="A7" s="8">
        <v>3</v>
      </c>
      <c r="B7" s="9">
        <v>0.163</v>
      </c>
      <c r="C7" s="28">
        <f t="shared" si="0"/>
        <v>0.266</v>
      </c>
      <c r="D7" s="29" t="s">
        <v>12</v>
      </c>
      <c r="E7" s="30">
        <v>104</v>
      </c>
      <c r="F7" s="30">
        <v>266</v>
      </c>
      <c r="G7" s="24"/>
      <c r="H7" s="8">
        <v>3</v>
      </c>
      <c r="I7" s="9">
        <v>0.206</v>
      </c>
      <c r="J7" s="29">
        <f t="shared" si="1"/>
        <v>0.752</v>
      </c>
      <c r="K7" s="29" t="s">
        <v>13</v>
      </c>
      <c r="L7" s="30">
        <v>547</v>
      </c>
      <c r="M7" s="30">
        <v>752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ht="15.75" customHeight="1" spans="1:28">
      <c r="A8" s="8">
        <v>4</v>
      </c>
      <c r="B8" s="9">
        <v>0.081</v>
      </c>
      <c r="C8" s="28">
        <f t="shared" si="0"/>
        <v>0.347</v>
      </c>
      <c r="D8" s="29" t="s">
        <v>14</v>
      </c>
      <c r="E8" s="30">
        <v>267</v>
      </c>
      <c r="F8" s="30">
        <v>347</v>
      </c>
      <c r="G8" s="24"/>
      <c r="H8" s="8">
        <v>4</v>
      </c>
      <c r="I8" s="9">
        <v>0.145</v>
      </c>
      <c r="J8" s="29">
        <f t="shared" si="1"/>
        <v>0.897</v>
      </c>
      <c r="K8" s="29" t="s">
        <v>15</v>
      </c>
      <c r="L8" s="30">
        <v>753</v>
      </c>
      <c r="M8" s="30">
        <v>897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ht="15.75" customHeight="1" spans="1:28">
      <c r="A9" s="8">
        <v>5</v>
      </c>
      <c r="B9" s="9">
        <v>0.081</v>
      </c>
      <c r="C9" s="28">
        <f t="shared" si="0"/>
        <v>0.428</v>
      </c>
      <c r="D9" s="29" t="s">
        <v>16</v>
      </c>
      <c r="E9" s="30">
        <v>348</v>
      </c>
      <c r="F9" s="30">
        <v>428</v>
      </c>
      <c r="G9" s="24"/>
      <c r="H9" s="8">
        <v>5</v>
      </c>
      <c r="I9" s="9">
        <v>0.103</v>
      </c>
      <c r="J9" s="28">
        <f t="shared" si="1"/>
        <v>1</v>
      </c>
      <c r="K9" s="29" t="s">
        <v>17</v>
      </c>
      <c r="L9" s="30">
        <v>898</v>
      </c>
      <c r="M9" s="30">
        <v>1000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ht="15.75" customHeight="1" spans="1:28">
      <c r="A10" s="8">
        <v>6</v>
      </c>
      <c r="B10" s="9">
        <v>0.131</v>
      </c>
      <c r="C10" s="28">
        <f t="shared" si="0"/>
        <v>0.559</v>
      </c>
      <c r="D10" s="29" t="s">
        <v>18</v>
      </c>
      <c r="E10" s="30">
        <v>429</v>
      </c>
      <c r="F10" s="30">
        <v>559</v>
      </c>
      <c r="G10" s="24"/>
      <c r="H10" s="24"/>
      <c r="I10" s="24"/>
      <c r="J10" s="24"/>
      <c r="K10" s="24"/>
      <c r="L10" s="24"/>
      <c r="M10" s="24"/>
      <c r="N10" s="32"/>
      <c r="O10" s="32"/>
      <c r="P10" s="41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ht="15.75" customHeight="1" spans="1:28">
      <c r="A11" s="8">
        <v>7</v>
      </c>
      <c r="B11" s="9">
        <v>0.065</v>
      </c>
      <c r="C11" s="28">
        <f t="shared" si="0"/>
        <v>0.624</v>
      </c>
      <c r="D11" s="29" t="s">
        <v>19</v>
      </c>
      <c r="E11" s="30">
        <v>560</v>
      </c>
      <c r="F11" s="30">
        <v>624</v>
      </c>
      <c r="G11" s="24"/>
      <c r="H11" s="24"/>
      <c r="I11" s="24"/>
      <c r="J11" s="24"/>
      <c r="K11" s="24"/>
      <c r="L11" s="24"/>
      <c r="M11" s="24"/>
      <c r="N11" s="32"/>
      <c r="O11" s="32"/>
      <c r="P11" s="41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ht="15.75" customHeight="1" spans="1:28">
      <c r="A12" s="8">
        <v>8</v>
      </c>
      <c r="B12" s="9">
        <v>0.098</v>
      </c>
      <c r="C12" s="28">
        <f t="shared" si="0"/>
        <v>0.722</v>
      </c>
      <c r="D12" s="29" t="s">
        <v>20</v>
      </c>
      <c r="E12" s="30">
        <v>625</v>
      </c>
      <c r="F12" s="30">
        <v>722</v>
      </c>
      <c r="G12" s="24"/>
      <c r="H12" s="24"/>
      <c r="I12" s="24"/>
      <c r="J12" s="24"/>
      <c r="K12" s="24"/>
      <c r="L12" s="24"/>
      <c r="M12" s="24"/>
      <c r="N12" s="32"/>
      <c r="O12" s="32"/>
      <c r="P12" s="41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ht="15.75" customHeight="1" spans="1:28">
      <c r="A13" s="8">
        <v>9</v>
      </c>
      <c r="B13" s="9">
        <v>0.147</v>
      </c>
      <c r="C13" s="28">
        <f t="shared" si="0"/>
        <v>0.869</v>
      </c>
      <c r="D13" s="29" t="s">
        <v>21</v>
      </c>
      <c r="E13" s="30">
        <v>723</v>
      </c>
      <c r="F13" s="30">
        <v>869</v>
      </c>
      <c r="G13" s="24"/>
      <c r="H13" s="24"/>
      <c r="I13" s="24"/>
      <c r="J13" s="24"/>
      <c r="K13" s="24"/>
      <c r="L13" s="24"/>
      <c r="M13" s="24"/>
      <c r="N13" s="32"/>
      <c r="O13" s="32"/>
      <c r="P13" s="41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ht="15.75" customHeight="1" spans="1:28">
      <c r="A14" s="8">
        <v>10</v>
      </c>
      <c r="B14" s="9">
        <v>0.131</v>
      </c>
      <c r="C14" s="28">
        <f t="shared" si="0"/>
        <v>1</v>
      </c>
      <c r="D14" s="29" t="s">
        <v>22</v>
      </c>
      <c r="E14" s="30">
        <v>879</v>
      </c>
      <c r="F14" s="30">
        <v>1000</v>
      </c>
      <c r="G14" s="24"/>
      <c r="H14" s="24"/>
      <c r="I14" s="24"/>
      <c r="J14" s="24"/>
      <c r="K14" s="24"/>
      <c r="L14" s="24"/>
      <c r="M14" s="24"/>
      <c r="N14" s="32"/>
      <c r="O14" s="32"/>
      <c r="P14" s="41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ht="15.75" customHeight="1" spans="1:28">
      <c r="A15" s="31"/>
      <c r="B15" s="32"/>
      <c r="C15" s="33"/>
      <c r="D15" s="33"/>
      <c r="E15" s="34"/>
      <c r="F15" s="34"/>
      <c r="G15" s="24"/>
      <c r="H15" s="24"/>
      <c r="I15" s="24"/>
      <c r="J15" s="24"/>
      <c r="K15" s="31"/>
      <c r="L15" s="32"/>
      <c r="M15" s="33"/>
      <c r="N15" s="32"/>
      <c r="O15" s="32"/>
      <c r="P15" s="41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ht="12.75" customHeight="1" spans="1:28">
      <c r="A16" s="35" t="s">
        <v>23</v>
      </c>
      <c r="B16" s="4"/>
      <c r="C16" s="5"/>
      <c r="D16" s="33"/>
      <c r="E16" s="34"/>
      <c r="F16" s="34"/>
      <c r="G16" s="36"/>
      <c r="H16" s="35" t="s">
        <v>24</v>
      </c>
      <c r="I16" s="4"/>
      <c r="J16" s="5"/>
      <c r="K16" s="31"/>
      <c r="L16" s="32"/>
      <c r="M16" s="33"/>
      <c r="N16" s="32"/>
      <c r="O16" s="32"/>
      <c r="P16" s="42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ht="45" customHeight="1" spans="1:28">
      <c r="A17" s="8" t="s">
        <v>25</v>
      </c>
      <c r="B17" s="9" t="s">
        <v>26</v>
      </c>
      <c r="C17" s="8" t="s">
        <v>3</v>
      </c>
      <c r="D17" s="33"/>
      <c r="E17" s="34"/>
      <c r="F17" s="34"/>
      <c r="G17" s="24"/>
      <c r="H17" s="8" t="s">
        <v>25</v>
      </c>
      <c r="I17" s="9" t="s">
        <v>26</v>
      </c>
      <c r="J17" s="8" t="s">
        <v>7</v>
      </c>
      <c r="K17" s="31"/>
      <c r="L17" s="32"/>
      <c r="M17" s="33"/>
      <c r="N17" s="32"/>
      <c r="O17" s="32"/>
      <c r="P17" s="41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ht="15.75" customHeight="1" spans="1:28">
      <c r="A18" s="8">
        <v>1</v>
      </c>
      <c r="B18" s="9" t="s">
        <v>27</v>
      </c>
      <c r="C18" s="29" t="s">
        <v>27</v>
      </c>
      <c r="D18" s="33"/>
      <c r="E18" s="34"/>
      <c r="F18" s="34"/>
      <c r="G18" s="24"/>
      <c r="H18" s="8">
        <v>1</v>
      </c>
      <c r="I18" s="9">
        <v>273</v>
      </c>
      <c r="J18" s="14">
        <f t="shared" ref="J18:J42" si="2">IF(AND($I18&gt;=$L$5,$I18&lt;=$M$5),$H$5,(IF(AND($I18&gt;=$L$6,$I18&lt;=$M$6),$H$6,(IF(AND($I18&gt;=$L$7,$I18&lt;=$M$7),$H$7,(IF(AND($I18&gt;=$L$8,$I18&lt;=$M$8),$H$8,(IF(AND($I18&gt;=$L$9,$I18&lt;=$M$9),$H$9,0)))))))))</f>
        <v>2</v>
      </c>
      <c r="K18" s="31"/>
      <c r="L18" s="32"/>
      <c r="M18" s="33"/>
      <c r="N18" s="32"/>
      <c r="O18" s="32"/>
      <c r="P18" s="41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ht="15.75" customHeight="1" spans="1:28">
      <c r="A19" s="8">
        <v>2</v>
      </c>
      <c r="B19" s="9">
        <v>577</v>
      </c>
      <c r="C19" s="29">
        <f t="shared" ref="C19:C42" si="3">IF(AND($B19&gt;=$E$5,$B19&lt;=$F$5),1,(IF(AND($B19&gt;=$E$6,B19&lt;=$F$6),2,(IF(AND($B19&gt;=$E$7,B19&lt;=$F$7),3,(IF(AND($B19&gt;=$E$8,$B19&lt;=$F$8),4,(IF(AND($B19&gt;=$E$9,$B19&lt;=$F$9),5,(IF(AND($B19&gt;=$E$10,$B19&lt;=$F$10),6,(IF(AND($B19&gt;=$E$11,B19&lt;=$F$11),7,(IF(AND($B19&gt;=$E$12,$B19&lt;=$F$12),8,(IF(AND($B19&gt;=$E$13,$B19&lt;=$F$13),9,(IF(AND(B19&gt;=$E$14,$B19&lt;=$F$14),10,0)))))))))))))))))))</f>
        <v>7</v>
      </c>
      <c r="D19" s="33"/>
      <c r="E19" s="34"/>
      <c r="F19" s="34"/>
      <c r="G19" s="24"/>
      <c r="H19" s="8">
        <v>2</v>
      </c>
      <c r="I19" s="9">
        <v>276</v>
      </c>
      <c r="J19" s="14">
        <f t="shared" si="2"/>
        <v>2</v>
      </c>
      <c r="K19" s="31"/>
      <c r="L19" s="32"/>
      <c r="M19" s="33"/>
      <c r="N19" s="32"/>
      <c r="O19" s="32"/>
      <c r="P19" s="41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ht="15.75" customHeight="1" spans="1:28">
      <c r="A20" s="8">
        <v>3</v>
      </c>
      <c r="B20" s="9">
        <v>110</v>
      </c>
      <c r="C20" s="29">
        <f t="shared" si="3"/>
        <v>3</v>
      </c>
      <c r="D20" s="33"/>
      <c r="E20" s="34"/>
      <c r="F20" s="34"/>
      <c r="G20" s="24"/>
      <c r="H20" s="8">
        <v>3</v>
      </c>
      <c r="I20" s="9">
        <v>893</v>
      </c>
      <c r="J20" s="14">
        <f t="shared" si="2"/>
        <v>4</v>
      </c>
      <c r="K20" s="31"/>
      <c r="L20" s="32"/>
      <c r="M20" s="33"/>
      <c r="N20" s="32"/>
      <c r="O20" s="32"/>
      <c r="P20" s="41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ht="15.75" customHeight="1" spans="1:28">
      <c r="A21" s="8">
        <v>4</v>
      </c>
      <c r="B21" s="9">
        <v>146</v>
      </c>
      <c r="C21" s="29">
        <f t="shared" si="3"/>
        <v>3</v>
      </c>
      <c r="D21" s="33"/>
      <c r="E21" s="34"/>
      <c r="F21" s="34"/>
      <c r="G21" s="24"/>
      <c r="H21" s="8">
        <v>4</v>
      </c>
      <c r="I21" s="9">
        <v>323</v>
      </c>
      <c r="J21" s="14">
        <f t="shared" si="2"/>
        <v>2</v>
      </c>
      <c r="K21" s="31"/>
      <c r="L21" s="32"/>
      <c r="M21" s="33"/>
      <c r="N21" s="32"/>
      <c r="O21" s="32"/>
      <c r="P21" s="41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ht="15.75" customHeight="1" spans="1:28">
      <c r="A22" s="8">
        <v>5</v>
      </c>
      <c r="B22" s="9">
        <v>920</v>
      </c>
      <c r="C22" s="29">
        <f t="shared" si="3"/>
        <v>10</v>
      </c>
      <c r="D22" s="33"/>
      <c r="E22" s="34"/>
      <c r="F22" s="34"/>
      <c r="G22" s="24"/>
      <c r="H22" s="8">
        <v>5</v>
      </c>
      <c r="I22" s="9">
        <v>549</v>
      </c>
      <c r="J22" s="14">
        <f t="shared" si="2"/>
        <v>3</v>
      </c>
      <c r="K22" s="31"/>
      <c r="L22" s="32"/>
      <c r="M22" s="33"/>
      <c r="N22" s="32"/>
      <c r="O22" s="32"/>
      <c r="P22" s="41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ht="15.75" customHeight="1" spans="1:28">
      <c r="A23" s="8">
        <v>6</v>
      </c>
      <c r="B23" s="9">
        <v>610</v>
      </c>
      <c r="C23" s="29">
        <f t="shared" si="3"/>
        <v>7</v>
      </c>
      <c r="D23" s="33"/>
      <c r="E23" s="34"/>
      <c r="F23" s="34"/>
      <c r="G23" s="24"/>
      <c r="H23" s="8">
        <v>6</v>
      </c>
      <c r="I23" s="9">
        <v>384</v>
      </c>
      <c r="J23" s="14">
        <f t="shared" si="2"/>
        <v>2</v>
      </c>
      <c r="K23" s="31"/>
      <c r="L23" s="32"/>
      <c r="M23" s="33"/>
      <c r="N23" s="32"/>
      <c r="O23" s="32"/>
      <c r="P23" s="41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ht="15.75" customHeight="1" spans="1:28">
      <c r="A24" s="8">
        <v>7</v>
      </c>
      <c r="B24" s="9">
        <v>211</v>
      </c>
      <c r="C24" s="29">
        <f t="shared" si="3"/>
        <v>3</v>
      </c>
      <c r="D24" s="33"/>
      <c r="E24" s="34"/>
      <c r="F24" s="34"/>
      <c r="G24" s="24"/>
      <c r="H24" s="8">
        <v>7</v>
      </c>
      <c r="I24" s="9">
        <v>751</v>
      </c>
      <c r="J24" s="14">
        <f t="shared" si="2"/>
        <v>3</v>
      </c>
      <c r="K24" s="31"/>
      <c r="L24" s="32"/>
      <c r="M24" s="33"/>
      <c r="N24" s="32"/>
      <c r="O24" s="32"/>
      <c r="P24" s="41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ht="15.75" customHeight="1" spans="1:28">
      <c r="A25" s="8">
        <v>8</v>
      </c>
      <c r="B25" s="9">
        <v>830</v>
      </c>
      <c r="C25" s="29">
        <f t="shared" si="3"/>
        <v>9</v>
      </c>
      <c r="D25" s="33"/>
      <c r="E25" s="34"/>
      <c r="F25" s="34"/>
      <c r="G25" s="24"/>
      <c r="H25" s="8">
        <v>8</v>
      </c>
      <c r="I25" s="9">
        <v>100</v>
      </c>
      <c r="J25" s="14">
        <f t="shared" si="2"/>
        <v>1</v>
      </c>
      <c r="K25" s="31"/>
      <c r="L25" s="32"/>
      <c r="M25" s="33"/>
      <c r="N25" s="32"/>
      <c r="O25" s="32"/>
      <c r="P25" s="41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ht="15.75" customHeight="1" spans="1:28">
      <c r="A26" s="8">
        <v>9</v>
      </c>
      <c r="B26" s="9">
        <v>412</v>
      </c>
      <c r="C26" s="29">
        <f t="shared" si="3"/>
        <v>5</v>
      </c>
      <c r="D26" s="33"/>
      <c r="E26" s="34"/>
      <c r="F26" s="34"/>
      <c r="G26" s="24"/>
      <c r="H26" s="8">
        <v>9</v>
      </c>
      <c r="I26" s="9">
        <v>818</v>
      </c>
      <c r="J26" s="14">
        <f t="shared" si="2"/>
        <v>4</v>
      </c>
      <c r="K26" s="31"/>
      <c r="L26" s="32"/>
      <c r="M26" s="33"/>
      <c r="N26" s="32"/>
      <c r="O26" s="32"/>
      <c r="P26" s="41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ht="15.75" customHeight="1" spans="1:28">
      <c r="A27" s="8">
        <v>10</v>
      </c>
      <c r="B27" s="9">
        <v>219</v>
      </c>
      <c r="C27" s="29">
        <f t="shared" si="3"/>
        <v>3</v>
      </c>
      <c r="D27" s="33"/>
      <c r="E27" s="34"/>
      <c r="F27" s="34"/>
      <c r="G27" s="24"/>
      <c r="H27" s="8">
        <v>10</v>
      </c>
      <c r="I27" s="9">
        <v>751</v>
      </c>
      <c r="J27" s="14">
        <f t="shared" si="2"/>
        <v>3</v>
      </c>
      <c r="K27" s="31"/>
      <c r="L27" s="32"/>
      <c r="M27" s="33"/>
      <c r="N27" s="32"/>
      <c r="O27" s="32"/>
      <c r="P27" s="41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ht="15.75" customHeight="1" spans="1:28">
      <c r="A28" s="8">
        <v>11</v>
      </c>
      <c r="B28" s="9">
        <v>283</v>
      </c>
      <c r="C28" s="29">
        <f t="shared" si="3"/>
        <v>4</v>
      </c>
      <c r="D28" s="33"/>
      <c r="E28" s="34"/>
      <c r="F28" s="34"/>
      <c r="G28" s="24"/>
      <c r="H28" s="8">
        <v>11</v>
      </c>
      <c r="I28" s="9">
        <v>150</v>
      </c>
      <c r="J28" s="14">
        <f t="shared" si="2"/>
        <v>1</v>
      </c>
      <c r="K28" s="31"/>
      <c r="L28" s="32"/>
      <c r="M28" s="33"/>
      <c r="N28" s="32"/>
      <c r="O28" s="32"/>
      <c r="P28" s="41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ht="15.75" customHeight="1" spans="1:28">
      <c r="A29" s="8">
        <v>12</v>
      </c>
      <c r="B29" s="9">
        <v>365</v>
      </c>
      <c r="C29" s="29">
        <f t="shared" si="3"/>
        <v>5</v>
      </c>
      <c r="D29" s="33"/>
      <c r="E29" s="34"/>
      <c r="F29" s="34"/>
      <c r="G29" s="24"/>
      <c r="H29" s="8">
        <v>12</v>
      </c>
      <c r="I29" s="9">
        <v>855</v>
      </c>
      <c r="J29" s="14">
        <f t="shared" si="2"/>
        <v>4</v>
      </c>
      <c r="K29" s="31"/>
      <c r="L29" s="32"/>
      <c r="M29" s="33"/>
      <c r="N29" s="32"/>
      <c r="O29" s="32"/>
      <c r="P29" s="41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ht="15.75" customHeight="1" spans="1:28">
      <c r="A30" s="8">
        <v>13</v>
      </c>
      <c r="B30" s="9">
        <v>108</v>
      </c>
      <c r="C30" s="29">
        <f t="shared" si="3"/>
        <v>3</v>
      </c>
      <c r="D30" s="33"/>
      <c r="E30" s="34"/>
      <c r="F30" s="34"/>
      <c r="G30" s="24"/>
      <c r="H30" s="8">
        <v>13</v>
      </c>
      <c r="I30" s="9">
        <v>246</v>
      </c>
      <c r="J30" s="14">
        <f t="shared" si="2"/>
        <v>2</v>
      </c>
      <c r="K30" s="31"/>
      <c r="L30" s="32"/>
      <c r="M30" s="33"/>
      <c r="N30" s="32"/>
      <c r="O30" s="32"/>
      <c r="P30" s="41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ht="12.75" customHeight="1" spans="1:28">
      <c r="A31" s="8">
        <v>14</v>
      </c>
      <c r="B31" s="9">
        <v>506</v>
      </c>
      <c r="C31" s="29">
        <f t="shared" si="3"/>
        <v>6</v>
      </c>
      <c r="D31" s="24"/>
      <c r="E31" s="24"/>
      <c r="F31" s="24"/>
      <c r="G31" s="24"/>
      <c r="H31" s="8">
        <v>14</v>
      </c>
      <c r="I31" s="9">
        <v>696</v>
      </c>
      <c r="J31" s="14">
        <f t="shared" si="2"/>
        <v>3</v>
      </c>
      <c r="K31" s="26"/>
      <c r="L31" s="26"/>
      <c r="M31" s="26"/>
      <c r="N31" s="26"/>
      <c r="O31" s="26"/>
      <c r="P31" s="26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ht="12.75" customHeight="1" spans="1:28">
      <c r="A32" s="8">
        <v>15</v>
      </c>
      <c r="B32" s="9">
        <v>156</v>
      </c>
      <c r="C32" s="29">
        <f t="shared" si="3"/>
        <v>3</v>
      </c>
      <c r="D32" s="24"/>
      <c r="E32" s="24"/>
      <c r="F32" s="24"/>
      <c r="G32" s="24"/>
      <c r="H32" s="8">
        <v>15</v>
      </c>
      <c r="I32" s="9">
        <v>948</v>
      </c>
      <c r="J32" s="14">
        <f t="shared" si="2"/>
        <v>5</v>
      </c>
      <c r="K32" s="31"/>
      <c r="L32" s="32"/>
      <c r="M32" s="31"/>
      <c r="N32" s="32"/>
      <c r="O32" s="32"/>
      <c r="P32" s="31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ht="15.75" customHeight="1" spans="1:28">
      <c r="A33" s="8">
        <v>16</v>
      </c>
      <c r="B33" s="9">
        <v>253</v>
      </c>
      <c r="C33" s="29">
        <f t="shared" si="3"/>
        <v>3</v>
      </c>
      <c r="D33" s="24"/>
      <c r="E33" s="24"/>
      <c r="F33" s="24"/>
      <c r="G33" s="24"/>
      <c r="H33" s="8">
        <v>16</v>
      </c>
      <c r="I33" s="9">
        <v>728</v>
      </c>
      <c r="J33" s="14">
        <f t="shared" si="2"/>
        <v>3</v>
      </c>
      <c r="K33" s="24"/>
      <c r="L33" s="24"/>
      <c r="M33" s="32"/>
      <c r="N33" s="24"/>
      <c r="O33" s="24"/>
      <c r="P33" s="26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ht="15.75" customHeight="1" spans="1:28">
      <c r="A34" s="8">
        <v>17</v>
      </c>
      <c r="B34" s="9">
        <v>222</v>
      </c>
      <c r="C34" s="29">
        <f t="shared" si="3"/>
        <v>3</v>
      </c>
      <c r="D34" s="24"/>
      <c r="E34" s="24"/>
      <c r="F34" s="24"/>
      <c r="G34" s="24"/>
      <c r="H34" s="8">
        <v>17</v>
      </c>
      <c r="I34" s="9">
        <v>577</v>
      </c>
      <c r="J34" s="14">
        <f t="shared" si="2"/>
        <v>3</v>
      </c>
      <c r="K34" s="24"/>
      <c r="L34" s="24"/>
      <c r="M34" s="32"/>
      <c r="N34" s="24"/>
      <c r="O34" s="24"/>
      <c r="P34" s="26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ht="15.75" customHeight="1" spans="1:28">
      <c r="A35" s="8">
        <v>18</v>
      </c>
      <c r="B35" s="9">
        <v>349</v>
      </c>
      <c r="C35" s="29">
        <f t="shared" si="3"/>
        <v>5</v>
      </c>
      <c r="D35" s="24"/>
      <c r="E35" s="24"/>
      <c r="F35" s="24"/>
      <c r="G35" s="24"/>
      <c r="H35" s="8">
        <v>18</v>
      </c>
      <c r="I35" s="9">
        <v>390</v>
      </c>
      <c r="J35" s="14">
        <f t="shared" si="2"/>
        <v>2</v>
      </c>
      <c r="K35" s="24"/>
      <c r="L35" s="24"/>
      <c r="M35" s="32"/>
      <c r="N35" s="24"/>
      <c r="O35" s="24"/>
      <c r="P35" s="26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ht="15.75" customHeight="1" spans="1:28">
      <c r="A36" s="8">
        <v>19</v>
      </c>
      <c r="B36" s="9">
        <v>866</v>
      </c>
      <c r="C36" s="29">
        <f t="shared" si="3"/>
        <v>9</v>
      </c>
      <c r="D36" s="24"/>
      <c r="E36" s="24"/>
      <c r="F36" s="24"/>
      <c r="G36" s="24"/>
      <c r="H36" s="8">
        <v>19</v>
      </c>
      <c r="I36" s="9">
        <v>123</v>
      </c>
      <c r="J36" s="14">
        <f t="shared" si="2"/>
        <v>1</v>
      </c>
      <c r="K36" s="24"/>
      <c r="L36" s="24"/>
      <c r="M36" s="32"/>
      <c r="N36" s="24"/>
      <c r="O36" s="24"/>
      <c r="P36" s="26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ht="15.75" customHeight="1" spans="1:28">
      <c r="A37" s="8">
        <v>20</v>
      </c>
      <c r="B37" s="9">
        <v>340</v>
      </c>
      <c r="C37" s="29">
        <f t="shared" si="3"/>
        <v>4</v>
      </c>
      <c r="D37" s="24"/>
      <c r="E37" s="24"/>
      <c r="F37" s="24"/>
      <c r="G37" s="24"/>
      <c r="H37" s="8">
        <v>20</v>
      </c>
      <c r="I37" s="9">
        <v>948</v>
      </c>
      <c r="J37" s="14">
        <f t="shared" si="2"/>
        <v>5</v>
      </c>
      <c r="K37" s="24"/>
      <c r="L37" s="24"/>
      <c r="M37" s="32"/>
      <c r="N37" s="24"/>
      <c r="O37" s="24"/>
      <c r="P37" s="26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ht="15.75" customHeight="1" spans="1:28">
      <c r="A38" s="8">
        <v>21</v>
      </c>
      <c r="B38" s="9">
        <v>570</v>
      </c>
      <c r="C38" s="29">
        <f t="shared" si="3"/>
        <v>7</v>
      </c>
      <c r="D38" s="24"/>
      <c r="E38" s="24"/>
      <c r="F38" s="24"/>
      <c r="G38" s="24"/>
      <c r="H38" s="9">
        <v>21</v>
      </c>
      <c r="I38" s="9">
        <v>444</v>
      </c>
      <c r="J38" s="14">
        <f t="shared" si="2"/>
        <v>2</v>
      </c>
      <c r="K38" s="24"/>
      <c r="L38" s="24"/>
      <c r="M38" s="32"/>
      <c r="N38" s="32"/>
      <c r="O38" s="32"/>
      <c r="P38" s="26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ht="15.75" customHeight="1" spans="1:28">
      <c r="A39" s="8">
        <v>22</v>
      </c>
      <c r="B39" s="9">
        <v>806</v>
      </c>
      <c r="C39" s="29">
        <f t="shared" si="3"/>
        <v>9</v>
      </c>
      <c r="D39" s="24"/>
      <c r="E39" s="24"/>
      <c r="F39" s="24"/>
      <c r="G39" s="24"/>
      <c r="H39" s="9">
        <v>22</v>
      </c>
      <c r="I39" s="9">
        <v>689</v>
      </c>
      <c r="J39" s="14">
        <f t="shared" si="2"/>
        <v>3</v>
      </c>
      <c r="K39" s="24"/>
      <c r="L39" s="24"/>
      <c r="M39" s="32"/>
      <c r="N39" s="32"/>
      <c r="O39" s="32"/>
      <c r="P39" s="26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ht="15.75" customHeight="1" spans="1:28">
      <c r="A40" s="8">
        <v>23</v>
      </c>
      <c r="B40" s="9">
        <v>630</v>
      </c>
      <c r="C40" s="29">
        <f t="shared" si="3"/>
        <v>8</v>
      </c>
      <c r="D40" s="24"/>
      <c r="E40" s="24"/>
      <c r="F40" s="24"/>
      <c r="G40" s="24"/>
      <c r="H40" s="9">
        <v>23</v>
      </c>
      <c r="I40" s="9">
        <v>590</v>
      </c>
      <c r="J40" s="14">
        <f t="shared" si="2"/>
        <v>3</v>
      </c>
      <c r="K40" s="24"/>
      <c r="L40" s="24"/>
      <c r="M40" s="32"/>
      <c r="N40" s="32"/>
      <c r="O40" s="32"/>
      <c r="P40" s="26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ht="15.75" customHeight="1" spans="1:28">
      <c r="A41" s="8">
        <v>24</v>
      </c>
      <c r="B41" s="9">
        <v>268</v>
      </c>
      <c r="C41" s="29">
        <f t="shared" si="3"/>
        <v>4</v>
      </c>
      <c r="D41" s="24"/>
      <c r="E41" s="24"/>
      <c r="F41" s="24"/>
      <c r="G41" s="24"/>
      <c r="H41" s="9">
        <v>24</v>
      </c>
      <c r="I41" s="9">
        <v>778</v>
      </c>
      <c r="J41" s="14">
        <f t="shared" si="2"/>
        <v>4</v>
      </c>
      <c r="K41" s="24"/>
      <c r="L41" s="24"/>
      <c r="M41" s="32"/>
      <c r="N41" s="32"/>
      <c r="O41" s="32"/>
      <c r="P41" s="26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ht="15.75" customHeight="1" spans="1:28">
      <c r="A42" s="8">
        <v>25</v>
      </c>
      <c r="B42" s="9">
        <v>233</v>
      </c>
      <c r="C42" s="29">
        <f t="shared" si="3"/>
        <v>3</v>
      </c>
      <c r="D42" s="24"/>
      <c r="E42" s="24"/>
      <c r="F42" s="24"/>
      <c r="G42" s="24"/>
      <c r="H42" s="9">
        <v>25</v>
      </c>
      <c r="I42" s="9">
        <v>162</v>
      </c>
      <c r="J42" s="14">
        <f t="shared" si="2"/>
        <v>1</v>
      </c>
      <c r="K42" s="24"/>
      <c r="L42" s="24"/>
      <c r="M42" s="32"/>
      <c r="N42" s="32"/>
      <c r="O42" s="32"/>
      <c r="P42" s="26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ht="15.75" customHeight="1" spans="1:28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31"/>
      <c r="L43" s="32"/>
      <c r="M43" s="32"/>
      <c r="N43" s="32"/>
      <c r="O43" s="32"/>
      <c r="P43" s="26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ht="15.75" customHeight="1" spans="1:28">
      <c r="A44" s="37" t="s">
        <v>28</v>
      </c>
      <c r="B44" s="4"/>
      <c r="C44" s="4"/>
      <c r="D44" s="4"/>
      <c r="E44" s="4"/>
      <c r="F44" s="4"/>
      <c r="G44" s="4"/>
      <c r="H44" s="4"/>
      <c r="I44" s="5"/>
      <c r="J44" s="26"/>
      <c r="K44" s="26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ht="69" customHeight="1" spans="1:28">
      <c r="A45" s="9" t="s">
        <v>25</v>
      </c>
      <c r="B45" s="9" t="s">
        <v>29</v>
      </c>
      <c r="C45" s="18" t="s">
        <v>30</v>
      </c>
      <c r="D45" s="9" t="s">
        <v>7</v>
      </c>
      <c r="E45" s="18" t="s">
        <v>31</v>
      </c>
      <c r="F45" s="9" t="s">
        <v>32</v>
      </c>
      <c r="G45" s="18" t="s">
        <v>33</v>
      </c>
      <c r="H45" s="9" t="s">
        <v>34</v>
      </c>
      <c r="I45" s="9" t="s">
        <v>35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ht="15.75" customHeight="1" spans="1:28">
      <c r="A46" s="38">
        <v>1</v>
      </c>
      <c r="B46" s="63" t="s">
        <v>27</v>
      </c>
      <c r="C46" s="38">
        <v>0</v>
      </c>
      <c r="D46" s="39">
        <f t="array" ref="D46:D70">J18:J42</f>
        <v>2</v>
      </c>
      <c r="E46" s="39">
        <f>C46</f>
        <v>0</v>
      </c>
      <c r="F46" s="39">
        <f>E46-C46</f>
        <v>0</v>
      </c>
      <c r="G46" s="39">
        <f t="shared" ref="G46:G70" si="4">E46+D46</f>
        <v>2</v>
      </c>
      <c r="H46" s="39">
        <f t="shared" ref="H46:H70" si="5">G46-C46</f>
        <v>2</v>
      </c>
      <c r="I46" s="39">
        <f>G46-C46-D46</f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ht="15.75" customHeight="1" spans="1:28">
      <c r="A47" s="40">
        <v>2</v>
      </c>
      <c r="B47" s="14">
        <f t="array" ref="B47:B70">C19:C42</f>
        <v>7</v>
      </c>
      <c r="C47" s="14">
        <f t="shared" ref="C47:C70" si="6">C46+B47</f>
        <v>7</v>
      </c>
      <c r="D47" s="14">
        <v>2</v>
      </c>
      <c r="E47" s="14">
        <f t="shared" ref="E47:E70" si="7">MAX(G46,C47)</f>
        <v>7</v>
      </c>
      <c r="F47" s="14">
        <f t="shared" ref="F47:F70" si="8">G47-C47-D47</f>
        <v>0</v>
      </c>
      <c r="G47" s="14">
        <f t="shared" si="4"/>
        <v>9</v>
      </c>
      <c r="H47" s="14">
        <f t="shared" si="5"/>
        <v>2</v>
      </c>
      <c r="I47" s="14">
        <f t="shared" ref="I47:I70" si="9">E47-G46</f>
        <v>5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ht="15.75" customHeight="1" spans="1:28">
      <c r="A48" s="40">
        <v>3</v>
      </c>
      <c r="B48" s="14">
        <v>3</v>
      </c>
      <c r="C48" s="14">
        <f t="shared" si="6"/>
        <v>10</v>
      </c>
      <c r="D48" s="14">
        <v>4</v>
      </c>
      <c r="E48" s="14">
        <f t="shared" si="7"/>
        <v>10</v>
      </c>
      <c r="F48" s="14">
        <f t="shared" si="8"/>
        <v>0</v>
      </c>
      <c r="G48" s="14">
        <f t="shared" si="4"/>
        <v>14</v>
      </c>
      <c r="H48" s="14">
        <f t="shared" si="5"/>
        <v>4</v>
      </c>
      <c r="I48" s="14">
        <f t="shared" si="9"/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ht="15.75" customHeight="1" spans="1:28">
      <c r="A49" s="40">
        <v>4</v>
      </c>
      <c r="B49" s="14">
        <v>3</v>
      </c>
      <c r="C49" s="14">
        <f t="shared" si="6"/>
        <v>13</v>
      </c>
      <c r="D49" s="14">
        <v>2</v>
      </c>
      <c r="E49" s="14">
        <f t="shared" si="7"/>
        <v>14</v>
      </c>
      <c r="F49" s="14">
        <f t="shared" si="8"/>
        <v>1</v>
      </c>
      <c r="G49" s="14">
        <f t="shared" si="4"/>
        <v>16</v>
      </c>
      <c r="H49" s="14">
        <f t="shared" si="5"/>
        <v>3</v>
      </c>
      <c r="I49" s="14">
        <f t="shared" si="9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ht="15.75" customHeight="1" spans="1:28">
      <c r="A50" s="40">
        <v>5</v>
      </c>
      <c r="B50" s="14">
        <v>10</v>
      </c>
      <c r="C50" s="14">
        <f t="shared" si="6"/>
        <v>23</v>
      </c>
      <c r="D50" s="14">
        <v>3</v>
      </c>
      <c r="E50" s="14">
        <f t="shared" si="7"/>
        <v>23</v>
      </c>
      <c r="F50" s="14">
        <f t="shared" si="8"/>
        <v>0</v>
      </c>
      <c r="G50" s="14">
        <f t="shared" si="4"/>
        <v>26</v>
      </c>
      <c r="H50" s="14">
        <f t="shared" si="5"/>
        <v>3</v>
      </c>
      <c r="I50" s="14">
        <f t="shared" si="9"/>
        <v>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ht="15.75" customHeight="1" spans="1:28">
      <c r="A51" s="40">
        <v>6</v>
      </c>
      <c r="B51" s="14">
        <v>7</v>
      </c>
      <c r="C51" s="14">
        <f t="shared" si="6"/>
        <v>30</v>
      </c>
      <c r="D51" s="14">
        <v>2</v>
      </c>
      <c r="E51" s="14">
        <f t="shared" si="7"/>
        <v>30</v>
      </c>
      <c r="F51" s="14">
        <f t="shared" si="8"/>
        <v>0</v>
      </c>
      <c r="G51" s="14">
        <f t="shared" si="4"/>
        <v>32</v>
      </c>
      <c r="H51" s="14">
        <f t="shared" si="5"/>
        <v>2</v>
      </c>
      <c r="I51" s="14">
        <f t="shared" si="9"/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ht="15.75" customHeight="1" spans="1:28">
      <c r="A52" s="40">
        <v>7</v>
      </c>
      <c r="B52" s="14">
        <v>3</v>
      </c>
      <c r="C52" s="14">
        <f t="shared" si="6"/>
        <v>33</v>
      </c>
      <c r="D52" s="14">
        <v>3</v>
      </c>
      <c r="E52" s="14">
        <f t="shared" si="7"/>
        <v>33</v>
      </c>
      <c r="F52" s="14">
        <f t="shared" si="8"/>
        <v>0</v>
      </c>
      <c r="G52" s="14">
        <f t="shared" si="4"/>
        <v>36</v>
      </c>
      <c r="H52" s="14">
        <f t="shared" si="5"/>
        <v>3</v>
      </c>
      <c r="I52" s="14">
        <f t="shared" si="9"/>
        <v>1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ht="15.75" customHeight="1" spans="1:28">
      <c r="A53" s="40">
        <v>8</v>
      </c>
      <c r="B53" s="14">
        <v>9</v>
      </c>
      <c r="C53" s="14">
        <f t="shared" si="6"/>
        <v>42</v>
      </c>
      <c r="D53" s="14">
        <v>1</v>
      </c>
      <c r="E53" s="14">
        <f t="shared" si="7"/>
        <v>42</v>
      </c>
      <c r="F53" s="14">
        <f t="shared" si="8"/>
        <v>0</v>
      </c>
      <c r="G53" s="14">
        <f t="shared" si="4"/>
        <v>43</v>
      </c>
      <c r="H53" s="14">
        <f t="shared" si="5"/>
        <v>1</v>
      </c>
      <c r="I53" s="14">
        <f t="shared" si="9"/>
        <v>6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ht="15.75" customHeight="1" spans="1:28">
      <c r="A54" s="40">
        <v>9</v>
      </c>
      <c r="B54" s="14">
        <v>5</v>
      </c>
      <c r="C54" s="14">
        <f t="shared" si="6"/>
        <v>47</v>
      </c>
      <c r="D54" s="14">
        <v>4</v>
      </c>
      <c r="E54" s="14">
        <f t="shared" si="7"/>
        <v>47</v>
      </c>
      <c r="F54" s="14">
        <f t="shared" si="8"/>
        <v>0</v>
      </c>
      <c r="G54" s="14">
        <f t="shared" si="4"/>
        <v>51</v>
      </c>
      <c r="H54" s="14">
        <f t="shared" si="5"/>
        <v>4</v>
      </c>
      <c r="I54" s="14">
        <f t="shared" si="9"/>
        <v>4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ht="15.75" customHeight="1" spans="1:28">
      <c r="A55" s="40">
        <v>10</v>
      </c>
      <c r="B55" s="14">
        <v>3</v>
      </c>
      <c r="C55" s="14">
        <f t="shared" si="6"/>
        <v>50</v>
      </c>
      <c r="D55" s="14">
        <v>3</v>
      </c>
      <c r="E55" s="14">
        <f t="shared" si="7"/>
        <v>51</v>
      </c>
      <c r="F55" s="14">
        <f t="shared" si="8"/>
        <v>1</v>
      </c>
      <c r="G55" s="14">
        <f t="shared" si="4"/>
        <v>54</v>
      </c>
      <c r="H55" s="14">
        <f t="shared" si="5"/>
        <v>4</v>
      </c>
      <c r="I55" s="14">
        <f t="shared" si="9"/>
        <v>0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ht="15.75" customHeight="1" spans="1:28">
      <c r="A56" s="40">
        <v>11</v>
      </c>
      <c r="B56" s="14">
        <v>4</v>
      </c>
      <c r="C56" s="14">
        <f t="shared" si="6"/>
        <v>54</v>
      </c>
      <c r="D56" s="14">
        <v>1</v>
      </c>
      <c r="E56" s="14">
        <f t="shared" si="7"/>
        <v>54</v>
      </c>
      <c r="F56" s="14">
        <f t="shared" si="8"/>
        <v>0</v>
      </c>
      <c r="G56" s="14">
        <f t="shared" si="4"/>
        <v>55</v>
      </c>
      <c r="H56" s="14">
        <f t="shared" si="5"/>
        <v>1</v>
      </c>
      <c r="I56" s="14">
        <f t="shared" si="9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ht="15.75" customHeight="1" spans="1:28">
      <c r="A57" s="40">
        <v>12</v>
      </c>
      <c r="B57" s="14">
        <v>5</v>
      </c>
      <c r="C57" s="14">
        <f t="shared" si="6"/>
        <v>59</v>
      </c>
      <c r="D57" s="14">
        <v>4</v>
      </c>
      <c r="E57" s="14">
        <f t="shared" si="7"/>
        <v>59</v>
      </c>
      <c r="F57" s="14">
        <f t="shared" si="8"/>
        <v>0</v>
      </c>
      <c r="G57" s="14">
        <f t="shared" si="4"/>
        <v>63</v>
      </c>
      <c r="H57" s="14">
        <f t="shared" si="5"/>
        <v>4</v>
      </c>
      <c r="I57" s="14">
        <f t="shared" si="9"/>
        <v>4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ht="15.75" customHeight="1" spans="1:28">
      <c r="A58" s="40">
        <v>13</v>
      </c>
      <c r="B58" s="14">
        <v>3</v>
      </c>
      <c r="C58" s="14">
        <f t="shared" si="6"/>
        <v>62</v>
      </c>
      <c r="D58" s="14">
        <v>2</v>
      </c>
      <c r="E58" s="14">
        <f t="shared" si="7"/>
        <v>63</v>
      </c>
      <c r="F58" s="14">
        <f t="shared" si="8"/>
        <v>1</v>
      </c>
      <c r="G58" s="14">
        <f t="shared" si="4"/>
        <v>65</v>
      </c>
      <c r="H58" s="14">
        <f t="shared" si="5"/>
        <v>3</v>
      </c>
      <c r="I58" s="14">
        <f t="shared" si="9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ht="15.75" customHeight="1" spans="1:28">
      <c r="A59" s="40">
        <v>14</v>
      </c>
      <c r="B59" s="14">
        <v>6</v>
      </c>
      <c r="C59" s="14">
        <f t="shared" si="6"/>
        <v>68</v>
      </c>
      <c r="D59" s="14">
        <v>3</v>
      </c>
      <c r="E59" s="14">
        <f t="shared" si="7"/>
        <v>68</v>
      </c>
      <c r="F59" s="14">
        <f t="shared" si="8"/>
        <v>0</v>
      </c>
      <c r="G59" s="14">
        <f t="shared" si="4"/>
        <v>71</v>
      </c>
      <c r="H59" s="14">
        <f t="shared" si="5"/>
        <v>3</v>
      </c>
      <c r="I59" s="14">
        <f t="shared" si="9"/>
        <v>3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ht="15.75" customHeight="1" spans="1:28">
      <c r="A60" s="40">
        <v>15</v>
      </c>
      <c r="B60" s="14">
        <v>3</v>
      </c>
      <c r="C60" s="14">
        <f t="shared" si="6"/>
        <v>71</v>
      </c>
      <c r="D60" s="14">
        <v>5</v>
      </c>
      <c r="E60" s="14">
        <f t="shared" si="7"/>
        <v>71</v>
      </c>
      <c r="F60" s="14">
        <f t="shared" si="8"/>
        <v>0</v>
      </c>
      <c r="G60" s="14">
        <f t="shared" si="4"/>
        <v>76</v>
      </c>
      <c r="H60" s="14">
        <f t="shared" si="5"/>
        <v>5</v>
      </c>
      <c r="I60" s="14">
        <f t="shared" si="9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ht="15.75" customHeight="1" spans="1:28">
      <c r="A61" s="40">
        <v>16</v>
      </c>
      <c r="B61" s="14">
        <v>3</v>
      </c>
      <c r="C61" s="14">
        <f t="shared" si="6"/>
        <v>74</v>
      </c>
      <c r="D61" s="14">
        <v>3</v>
      </c>
      <c r="E61" s="14">
        <f t="shared" si="7"/>
        <v>76</v>
      </c>
      <c r="F61" s="14">
        <f t="shared" si="8"/>
        <v>2</v>
      </c>
      <c r="G61" s="14">
        <f t="shared" si="4"/>
        <v>79</v>
      </c>
      <c r="H61" s="14">
        <f t="shared" si="5"/>
        <v>5</v>
      </c>
      <c r="I61" s="14">
        <f t="shared" si="9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ht="15.75" customHeight="1" spans="1:28">
      <c r="A62" s="40">
        <v>17</v>
      </c>
      <c r="B62" s="14">
        <v>3</v>
      </c>
      <c r="C62" s="14">
        <f t="shared" si="6"/>
        <v>77</v>
      </c>
      <c r="D62" s="14">
        <v>3</v>
      </c>
      <c r="E62" s="14">
        <f t="shared" si="7"/>
        <v>79</v>
      </c>
      <c r="F62" s="14">
        <f t="shared" si="8"/>
        <v>2</v>
      </c>
      <c r="G62" s="14">
        <f t="shared" si="4"/>
        <v>82</v>
      </c>
      <c r="H62" s="14">
        <f t="shared" si="5"/>
        <v>5</v>
      </c>
      <c r="I62" s="14">
        <f t="shared" si="9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ht="15.75" customHeight="1" spans="1:28">
      <c r="A63" s="40">
        <v>18</v>
      </c>
      <c r="B63" s="14">
        <v>5</v>
      </c>
      <c r="C63" s="14">
        <f t="shared" si="6"/>
        <v>82</v>
      </c>
      <c r="D63" s="14">
        <v>2</v>
      </c>
      <c r="E63" s="14">
        <f t="shared" si="7"/>
        <v>82</v>
      </c>
      <c r="F63" s="14">
        <f t="shared" si="8"/>
        <v>0</v>
      </c>
      <c r="G63" s="14">
        <f t="shared" si="4"/>
        <v>84</v>
      </c>
      <c r="H63" s="14">
        <f t="shared" si="5"/>
        <v>2</v>
      </c>
      <c r="I63" s="14">
        <f t="shared" si="9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ht="15.75" customHeight="1" spans="1:28">
      <c r="A64" s="40">
        <v>19</v>
      </c>
      <c r="B64" s="14">
        <v>9</v>
      </c>
      <c r="C64" s="14">
        <f t="shared" si="6"/>
        <v>91</v>
      </c>
      <c r="D64" s="14">
        <v>1</v>
      </c>
      <c r="E64" s="14">
        <f t="shared" si="7"/>
        <v>91</v>
      </c>
      <c r="F64" s="14">
        <f t="shared" si="8"/>
        <v>0</v>
      </c>
      <c r="G64" s="14">
        <f t="shared" si="4"/>
        <v>92</v>
      </c>
      <c r="H64" s="14">
        <f t="shared" si="5"/>
        <v>1</v>
      </c>
      <c r="I64" s="14">
        <f t="shared" si="9"/>
        <v>7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ht="15.75" customHeight="1" spans="1:28">
      <c r="A65" s="40">
        <v>20</v>
      </c>
      <c r="B65" s="14">
        <v>4</v>
      </c>
      <c r="C65" s="14">
        <f t="shared" si="6"/>
        <v>95</v>
      </c>
      <c r="D65" s="14">
        <v>5</v>
      </c>
      <c r="E65" s="14">
        <f t="shared" si="7"/>
        <v>95</v>
      </c>
      <c r="F65" s="14">
        <f t="shared" si="8"/>
        <v>0</v>
      </c>
      <c r="G65" s="14">
        <f t="shared" si="4"/>
        <v>100</v>
      </c>
      <c r="H65" s="14">
        <f t="shared" si="5"/>
        <v>5</v>
      </c>
      <c r="I65" s="14">
        <f t="shared" si="9"/>
        <v>3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ht="15.75" customHeight="1" spans="1:28">
      <c r="A66" s="40">
        <v>21</v>
      </c>
      <c r="B66" s="14">
        <v>7</v>
      </c>
      <c r="C66" s="14">
        <f t="shared" si="6"/>
        <v>102</v>
      </c>
      <c r="D66" s="14">
        <v>2</v>
      </c>
      <c r="E66" s="14">
        <f t="shared" si="7"/>
        <v>102</v>
      </c>
      <c r="F66" s="14">
        <f t="shared" si="8"/>
        <v>0</v>
      </c>
      <c r="G66" s="14">
        <f t="shared" si="4"/>
        <v>104</v>
      </c>
      <c r="H66" s="14">
        <f t="shared" si="5"/>
        <v>2</v>
      </c>
      <c r="I66" s="14">
        <f t="shared" si="9"/>
        <v>2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ht="15.75" customHeight="1" spans="1:28">
      <c r="A67" s="40">
        <v>22</v>
      </c>
      <c r="B67" s="14">
        <v>9</v>
      </c>
      <c r="C67" s="14">
        <f t="shared" si="6"/>
        <v>111</v>
      </c>
      <c r="D67" s="14">
        <v>3</v>
      </c>
      <c r="E67" s="14">
        <f t="shared" si="7"/>
        <v>111</v>
      </c>
      <c r="F67" s="14">
        <f t="shared" si="8"/>
        <v>0</v>
      </c>
      <c r="G67" s="14">
        <f t="shared" si="4"/>
        <v>114</v>
      </c>
      <c r="H67" s="14">
        <f t="shared" si="5"/>
        <v>3</v>
      </c>
      <c r="I67" s="14">
        <f t="shared" si="9"/>
        <v>7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ht="15.75" customHeight="1" spans="1:28">
      <c r="A68" s="40">
        <v>23</v>
      </c>
      <c r="B68" s="14">
        <v>8</v>
      </c>
      <c r="C68" s="14">
        <f t="shared" si="6"/>
        <v>119</v>
      </c>
      <c r="D68" s="14">
        <v>3</v>
      </c>
      <c r="E68" s="14">
        <f t="shared" si="7"/>
        <v>119</v>
      </c>
      <c r="F68" s="14">
        <f t="shared" si="8"/>
        <v>0</v>
      </c>
      <c r="G68" s="14">
        <f t="shared" si="4"/>
        <v>122</v>
      </c>
      <c r="H68" s="14">
        <f t="shared" si="5"/>
        <v>3</v>
      </c>
      <c r="I68" s="14">
        <f t="shared" si="9"/>
        <v>5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ht="15.75" customHeight="1" spans="1:28">
      <c r="A69" s="40">
        <v>24</v>
      </c>
      <c r="B69" s="14">
        <v>4</v>
      </c>
      <c r="C69" s="14">
        <f t="shared" si="6"/>
        <v>123</v>
      </c>
      <c r="D69" s="14">
        <v>4</v>
      </c>
      <c r="E69" s="14">
        <f t="shared" si="7"/>
        <v>123</v>
      </c>
      <c r="F69" s="14">
        <f t="shared" si="8"/>
        <v>0</v>
      </c>
      <c r="G69" s="14">
        <f t="shared" si="4"/>
        <v>127</v>
      </c>
      <c r="H69" s="14">
        <f t="shared" si="5"/>
        <v>4</v>
      </c>
      <c r="I69" s="14">
        <f t="shared" si="9"/>
        <v>1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ht="15.75" customHeight="1" spans="1:28">
      <c r="A70" s="40">
        <v>25</v>
      </c>
      <c r="B70" s="14">
        <v>3</v>
      </c>
      <c r="C70" s="14">
        <f t="shared" si="6"/>
        <v>126</v>
      </c>
      <c r="D70" s="14">
        <v>1</v>
      </c>
      <c r="E70" s="14">
        <f t="shared" si="7"/>
        <v>127</v>
      </c>
      <c r="F70" s="14">
        <f t="shared" si="8"/>
        <v>1</v>
      </c>
      <c r="G70" s="14">
        <f t="shared" si="4"/>
        <v>128</v>
      </c>
      <c r="H70" s="14">
        <f t="shared" si="5"/>
        <v>2</v>
      </c>
      <c r="I70" s="14">
        <f t="shared" si="9"/>
        <v>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ht="15.75" customHeight="1" spans="1:28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ht="15.75" customHeight="1" spans="1:28">
      <c r="A72" s="43" t="s">
        <v>36</v>
      </c>
      <c r="B72" s="44"/>
      <c r="C72" s="44"/>
      <c r="D72" s="44"/>
      <c r="E72" s="44"/>
      <c r="F72" s="44"/>
      <c r="G72" s="44"/>
      <c r="H72" s="44"/>
      <c r="I72" s="60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ht="15.75" customHeight="1" spans="1:28">
      <c r="A73" s="45" t="s">
        <v>37</v>
      </c>
      <c r="B73" s="46"/>
      <c r="C73" s="46"/>
      <c r="D73" s="64" t="s">
        <v>38</v>
      </c>
      <c r="E73" s="46"/>
      <c r="F73" s="46"/>
      <c r="G73" s="46"/>
      <c r="H73" s="46"/>
      <c r="I73" s="61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ht="15.75" customHeight="1" spans="1:28">
      <c r="A74" s="45" t="s">
        <v>39</v>
      </c>
      <c r="B74" s="46"/>
      <c r="C74" s="46"/>
      <c r="D74" s="64" t="s">
        <v>40</v>
      </c>
      <c r="E74" s="46"/>
      <c r="F74" s="46"/>
      <c r="G74" s="46"/>
      <c r="H74" s="46"/>
      <c r="I74" s="61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ht="15.75" customHeight="1" spans="1:28">
      <c r="A75" s="45" t="s">
        <v>41</v>
      </c>
      <c r="B75" s="46"/>
      <c r="C75" s="46"/>
      <c r="D75" s="64" t="s">
        <v>42</v>
      </c>
      <c r="E75" s="46"/>
      <c r="F75" s="46"/>
      <c r="G75" s="46"/>
      <c r="H75" s="46"/>
      <c r="I75" s="61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ht="15.75" customHeight="1" spans="1:28">
      <c r="A76" s="45" t="s">
        <v>43</v>
      </c>
      <c r="B76" s="46"/>
      <c r="C76" s="46"/>
      <c r="D76" s="64" t="s">
        <v>44</v>
      </c>
      <c r="E76" s="46"/>
      <c r="F76" s="46"/>
      <c r="G76" s="46"/>
      <c r="H76" s="46"/>
      <c r="I76" s="61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ht="15.75" customHeight="1" spans="1:28">
      <c r="A77" s="45" t="s">
        <v>45</v>
      </c>
      <c r="B77" s="46"/>
      <c r="C77" s="46"/>
      <c r="D77" s="64" t="s">
        <v>46</v>
      </c>
      <c r="E77" s="46"/>
      <c r="F77" s="46"/>
      <c r="G77" s="46"/>
      <c r="H77" s="46"/>
      <c r="I77" s="61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ht="15.75" customHeight="1" spans="1:28">
      <c r="A78" s="48" t="s">
        <v>47</v>
      </c>
      <c r="B78" s="49"/>
      <c r="C78" s="49"/>
      <c r="D78" s="65" t="s">
        <v>48</v>
      </c>
      <c r="E78" s="49"/>
      <c r="F78" s="49"/>
      <c r="G78" s="49"/>
      <c r="H78" s="49"/>
      <c r="I78" s="62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ht="15.75" customHeight="1" spans="1:28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ht="15.75" customHeight="1" spans="1:28">
      <c r="A80" s="51" t="s">
        <v>49</v>
      </c>
      <c r="B80" s="52"/>
      <c r="C80" s="52"/>
      <c r="D80" s="52"/>
      <c r="E80" s="52"/>
      <c r="F80" s="52"/>
      <c r="G80" s="52"/>
      <c r="H80" s="52"/>
      <c r="I80" s="60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ht="15.75" customHeight="1" spans="1:28">
      <c r="A81" s="53" t="s">
        <v>50</v>
      </c>
      <c r="B81" s="24"/>
      <c r="C81" s="24"/>
      <c r="D81" s="66" t="s">
        <v>51</v>
      </c>
      <c r="E81" s="24"/>
      <c r="F81" s="24"/>
      <c r="G81" s="24"/>
      <c r="H81" s="24"/>
      <c r="I81" s="61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ht="15.75" customHeight="1" spans="1:28">
      <c r="A82" s="53"/>
      <c r="B82" s="24"/>
      <c r="C82" s="24"/>
      <c r="D82" s="54">
        <f>SUM(F46:F70)/A70</f>
        <v>0.32</v>
      </c>
      <c r="E82" s="24"/>
      <c r="F82" s="24"/>
      <c r="G82" s="24"/>
      <c r="H82" s="24"/>
      <c r="I82" s="61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ht="15.75" customHeight="1" spans="1:28">
      <c r="A83" s="53" t="s">
        <v>52</v>
      </c>
      <c r="B83" s="24"/>
      <c r="C83" s="24"/>
      <c r="D83" s="66" t="s">
        <v>53</v>
      </c>
      <c r="E83" s="24"/>
      <c r="F83" s="24"/>
      <c r="G83" s="24"/>
      <c r="H83" s="24"/>
      <c r="I83" s="61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ht="15.75" customHeight="1" spans="1:28">
      <c r="A84" s="53"/>
      <c r="B84" s="24"/>
      <c r="C84" s="24"/>
      <c r="D84" s="41">
        <f>COUNTIF(F46:F70,"&gt;0")/A70</f>
        <v>0.24</v>
      </c>
      <c r="E84" s="24"/>
      <c r="F84" s="24"/>
      <c r="G84" s="24"/>
      <c r="H84" s="24"/>
      <c r="I84" s="61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ht="15.75" customHeight="1" spans="1:28">
      <c r="A85" s="53" t="s">
        <v>54</v>
      </c>
      <c r="B85" s="24"/>
      <c r="C85" s="24"/>
      <c r="D85" s="66" t="s">
        <v>55</v>
      </c>
      <c r="E85" s="24"/>
      <c r="F85" s="24"/>
      <c r="G85" s="24"/>
      <c r="H85" s="24"/>
      <c r="I85" s="61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ht="15.75" customHeight="1" spans="1:28">
      <c r="A86" s="53"/>
      <c r="B86" s="24"/>
      <c r="C86" s="24"/>
      <c r="D86" s="55">
        <f>SUM(I46:I70)/G70</f>
        <v>0.46875</v>
      </c>
      <c r="E86" s="24"/>
      <c r="F86" s="24"/>
      <c r="G86" s="24"/>
      <c r="H86" s="24"/>
      <c r="I86" s="61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ht="15.75" customHeight="1" spans="1:28">
      <c r="A87" s="53" t="s">
        <v>56</v>
      </c>
      <c r="B87" s="24"/>
      <c r="C87" s="24"/>
      <c r="D87" s="66" t="s">
        <v>57</v>
      </c>
      <c r="E87" s="24"/>
      <c r="F87" s="24"/>
      <c r="G87" s="24"/>
      <c r="H87" s="24"/>
      <c r="I87" s="61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ht="15.75" customHeight="1" spans="1:28">
      <c r="A88" s="53"/>
      <c r="B88" s="24"/>
      <c r="C88" s="24"/>
      <c r="D88" s="41">
        <f>SUM(D46:D70)/A70</f>
        <v>2.72</v>
      </c>
      <c r="E88" s="24"/>
      <c r="F88" s="24"/>
      <c r="G88" s="24"/>
      <c r="H88" s="24"/>
      <c r="I88" s="61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ht="15.75" customHeight="1" spans="1:28">
      <c r="A89" s="53" t="s">
        <v>58</v>
      </c>
      <c r="B89" s="24"/>
      <c r="C89" s="24"/>
      <c r="D89" s="66" t="s">
        <v>59</v>
      </c>
      <c r="E89" s="24"/>
      <c r="F89" s="24"/>
      <c r="G89" s="24"/>
      <c r="H89" s="24"/>
      <c r="I89" s="61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ht="15.75" customHeight="1" spans="1:28">
      <c r="A90" s="53"/>
      <c r="B90" s="24"/>
      <c r="C90" s="24"/>
      <c r="D90" s="41">
        <f>SUM(B47:B70)/(A70-1)</f>
        <v>5.25</v>
      </c>
      <c r="E90" s="24"/>
      <c r="F90" s="24"/>
      <c r="G90" s="24"/>
      <c r="H90" s="24"/>
      <c r="I90" s="61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ht="15.75" customHeight="1" spans="1:28">
      <c r="A91" s="53" t="s">
        <v>60</v>
      </c>
      <c r="B91" s="24"/>
      <c r="C91" s="24"/>
      <c r="D91" s="66" t="s">
        <v>61</v>
      </c>
      <c r="E91" s="24"/>
      <c r="F91" s="24"/>
      <c r="G91" s="24"/>
      <c r="H91" s="24"/>
      <c r="I91" s="61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ht="15.75" customHeight="1" spans="1:28">
      <c r="A92" s="53"/>
      <c r="B92" s="24"/>
      <c r="C92" s="24"/>
      <c r="D92" s="55">
        <f>SUM(F46:F70)/COUNTIF(F46:F70,"&gt;0")</f>
        <v>1.33333333333333</v>
      </c>
      <c r="E92" s="24"/>
      <c r="F92" s="24"/>
      <c r="G92" s="24"/>
      <c r="H92" s="24"/>
      <c r="I92" s="61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ht="15.75" customHeight="1" spans="1:28">
      <c r="A93" s="53" t="s">
        <v>62</v>
      </c>
      <c r="B93" s="24"/>
      <c r="C93" s="24"/>
      <c r="D93" s="66" t="s">
        <v>63</v>
      </c>
      <c r="E93" s="24"/>
      <c r="F93" s="24"/>
      <c r="G93" s="24"/>
      <c r="H93" s="24"/>
      <c r="I93" s="61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ht="15.75" customHeight="1" spans="1:28">
      <c r="A94" s="56"/>
      <c r="B94" s="57"/>
      <c r="C94" s="57"/>
      <c r="D94" s="58">
        <f>SUM(H46:H70)/A70</f>
        <v>3.04</v>
      </c>
      <c r="E94" s="57"/>
      <c r="F94" s="57"/>
      <c r="G94" s="57"/>
      <c r="H94" s="57"/>
      <c r="I94" s="62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ht="15.75" customHeight="1" spans="1:28">
      <c r="A95" s="46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ht="15.75" customHeight="1" spans="1:28">
      <c r="A96" s="51" t="s">
        <v>64</v>
      </c>
      <c r="B96" s="52"/>
      <c r="C96" s="52"/>
      <c r="D96" s="52"/>
      <c r="E96" s="52"/>
      <c r="F96" s="52"/>
      <c r="G96" s="52"/>
      <c r="H96" s="52"/>
      <c r="I96" s="60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ht="15.75" customHeight="1" spans="1:28">
      <c r="A97" s="59"/>
      <c r="B97" s="57"/>
      <c r="C97" s="57"/>
      <c r="D97" s="57"/>
      <c r="E97" s="57"/>
      <c r="F97" s="57"/>
      <c r="G97" s="57"/>
      <c r="H97" s="57"/>
      <c r="I97" s="62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ht="15.75" customHeight="1" spans="1:2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ht="15.75" customHeight="1" spans="1:28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ht="15.75" customHeight="1" spans="1:28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ht="15.75" customHeight="1" spans="1:28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ht="15.75" customHeight="1" spans="1:28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ht="15.75" customHeight="1" spans="1:28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ht="15.75" customHeight="1" spans="1:28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ht="15.75" customHeight="1" spans="1:28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ht="15.75" customHeight="1" spans="1:28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ht="15.75" customHeight="1" spans="1:28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ht="15.75" customHeight="1" spans="1:2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ht="15.75" customHeight="1" spans="1:28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ht="15.75" customHeight="1" spans="1:28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ht="15.75" customHeight="1" spans="1:28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ht="15.75" customHeight="1" spans="1:28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ht="15.75" customHeight="1" spans="1:28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ht="15.75" customHeight="1" spans="1:28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ht="15.75" customHeight="1" spans="1:28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ht="15.75" customHeight="1" spans="1:28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ht="15.75" customHeight="1" spans="1:28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ht="15.75" customHeight="1" spans="1:2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ht="15.75" customHeight="1" spans="1:28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ht="15.75" customHeight="1" spans="1:28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ht="15.75" customHeight="1" spans="1:28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ht="15.75" customHeight="1" spans="1:28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ht="15.75" customHeight="1" spans="1:28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ht="15.75" customHeight="1" spans="1:28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ht="15.75" customHeight="1" spans="1:28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ht="15.75" customHeight="1" spans="1:28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ht="15.75" customHeight="1" spans="1:28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ht="15.75" customHeight="1" spans="1: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ht="15.75" customHeight="1" spans="1:28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ht="15.75" customHeight="1" spans="1:28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ht="15.75" customHeight="1" spans="1:28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ht="15.75" customHeight="1" spans="1:28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ht="15.75" customHeight="1" spans="1:28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ht="15.75" customHeight="1" spans="1:28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ht="15.75" customHeight="1" spans="1:28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ht="15.75" customHeight="1" spans="1:28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ht="15.75" customHeight="1" spans="1:28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ht="15.75" customHeight="1" spans="1:2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ht="15.75" customHeight="1" spans="1:28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ht="15.75" customHeight="1" spans="1:28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ht="15.75" customHeight="1" spans="1:28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ht="15.75" customHeight="1" spans="1:28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ht="15.75" customHeight="1" spans="1:28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ht="15.75" customHeight="1" spans="1:28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ht="15.75" customHeight="1" spans="1:28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ht="15.75" customHeight="1" spans="1:28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ht="15.75" customHeight="1" spans="1:28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ht="15.75" customHeight="1" spans="1:2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ht="15.75" customHeight="1" spans="1:28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ht="15.75" customHeight="1" spans="1:28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ht="15.75" customHeight="1" spans="1:28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ht="15.75" customHeight="1" spans="1:28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ht="15.75" customHeight="1" spans="1:28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ht="15.75" customHeight="1" spans="1:28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ht="15.75" customHeight="1" spans="1:28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ht="15.75" customHeight="1" spans="1:28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ht="15.75" customHeight="1" spans="1:28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ht="15.75" customHeight="1" spans="1:2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ht="15.75" customHeight="1" spans="1:28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ht="15.75" customHeight="1" spans="1:28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ht="15.75" customHeight="1" spans="1:28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ht="15.75" customHeight="1" spans="1:28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ht="15.75" customHeight="1" spans="1:28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ht="15.75" customHeight="1" spans="1:28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ht="15.75" customHeight="1" spans="1:28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ht="15.75" customHeight="1" spans="1:28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ht="15.75" customHeight="1" spans="1:28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ht="15.75" customHeight="1" spans="1:2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ht="15.75" customHeight="1" spans="1:28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ht="15.75" customHeight="1" spans="1:28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ht="15.75" customHeight="1" spans="1:28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ht="15.75" customHeight="1" spans="1:28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ht="15.75" customHeight="1" spans="1:28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ht="15.75" customHeight="1" spans="1:28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ht="15.75" customHeight="1" spans="1:28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ht="15.75" customHeight="1" spans="1:28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ht="15.75" customHeight="1" spans="1:28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ht="15.75" customHeight="1" spans="1:2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ht="15.75" customHeight="1" spans="1:28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ht="15.75" customHeight="1" spans="1:28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ht="15.75" customHeight="1" spans="1:28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ht="15.75" customHeight="1" spans="1:28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ht="15.75" customHeight="1" spans="1:28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ht="15.75" customHeight="1" spans="1:28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ht="15.75" customHeight="1" spans="1:28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ht="15.75" customHeight="1" spans="1:28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ht="15.75" customHeight="1" spans="1:28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ht="15.75" customHeight="1" spans="1:2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ht="15.75" customHeight="1" spans="1:28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ht="15.75" customHeight="1" spans="1:28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ht="15.75" customHeight="1" spans="1:28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ht="15.75" customHeight="1" spans="1:28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ht="15.75" customHeight="1" spans="1:28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ht="15.75" customHeight="1" spans="1:28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ht="15.75" customHeight="1" spans="1:28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ht="15.75" customHeight="1" spans="1:28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ht="15.75" customHeight="1" spans="1:28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ht="15.75" customHeight="1" spans="1:2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ht="15.75" customHeight="1" spans="1:28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ht="15.75" customHeight="1" spans="1:28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ht="15.75" customHeight="1" spans="1:28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ht="15.75" customHeight="1" spans="1:28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ht="15.75" customHeight="1" spans="1:28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ht="15.75" customHeight="1" spans="1:28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ht="15.75" customHeight="1" spans="1:28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ht="15.75" customHeight="1" spans="1:28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ht="15.75" customHeight="1" spans="1:28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ht="15.75" customHeight="1" spans="1:2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ht="15.75" customHeight="1" spans="1:28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ht="15.75" customHeight="1" spans="1:28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ht="15.75" customHeight="1" spans="1:28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ht="15.75" customHeight="1" spans="1:28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ht="15.75" customHeight="1" spans="1:28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ht="15.75" customHeight="1" spans="1:28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ht="15.75" customHeight="1" spans="1:28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ht="15.75" customHeight="1" spans="1:28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ht="15.75" customHeight="1" spans="1:28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ht="15.75" customHeight="1" spans="1:2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ht="15.75" customHeight="1" spans="1:28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ht="15.75" customHeight="1" spans="1:28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ht="15.75" customHeight="1" spans="1:28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ht="15.75" customHeight="1" spans="1:28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ht="15.75" customHeight="1" spans="1:28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ht="15.75" customHeight="1" spans="1:28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ht="15.75" customHeight="1" spans="1:28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ht="15.75" customHeight="1" spans="1:28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ht="15.75" customHeight="1" spans="1:28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ht="15.75" customHeight="1" spans="1: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ht="15.75" customHeight="1" spans="1:28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ht="15.75" customHeight="1" spans="1:28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ht="15.75" customHeight="1" spans="1:28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ht="15.75" customHeight="1" spans="1:28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ht="15.75" customHeight="1" spans="1:28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ht="15.75" customHeight="1" spans="1:28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ht="15.75" customHeight="1" spans="1:28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ht="15.75" customHeight="1" spans="1:28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ht="15.75" customHeight="1" spans="1:28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ht="15.75" customHeight="1" spans="1:2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ht="15.75" customHeight="1" spans="1:28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ht="15.75" customHeight="1" spans="1:28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ht="15.75" customHeight="1" spans="1:28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ht="15.75" customHeight="1" spans="1:28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ht="15.75" customHeight="1" spans="1:28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5.75" customHeight="1" spans="1:28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5.75" customHeight="1" spans="1:28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5.75" customHeight="1" spans="1:28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5.75" customHeight="1" spans="1:28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5.75" customHeight="1" spans="1:2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5.75" customHeight="1" spans="1:28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5.75" customHeight="1" spans="1:28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5.75" customHeight="1" spans="1:28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5.75" customHeight="1" spans="1:28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5.75" customHeight="1" spans="1:28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5.75" customHeight="1" spans="1:28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5.75" customHeight="1" spans="1:28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5.75" customHeight="1" spans="1:28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5.75" customHeight="1" spans="1:28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5.75" customHeight="1" spans="1:2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5.75" customHeight="1" spans="1:28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5.75" customHeight="1" spans="1:28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5.75" customHeight="1" spans="1:28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5.75" customHeight="1" spans="1:28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5.75" customHeight="1" spans="1:28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5.75" customHeight="1" spans="1:28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5.75" customHeight="1" spans="1:28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5.75" customHeight="1" spans="1:28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5.75" customHeight="1" spans="1:28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5.75" customHeight="1" spans="1:2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5.75" customHeight="1" spans="1:28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5.75" customHeight="1" spans="1:28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5.75" customHeight="1" spans="1:28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5.75" customHeight="1" spans="1:28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5.75" customHeight="1" spans="1:28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5.75" customHeight="1" spans="1:28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5.75" customHeight="1" spans="1:28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5.75" customHeight="1" spans="1:28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5.75" customHeight="1" spans="1:28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5.75" customHeight="1" spans="1:2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5.75" customHeight="1" spans="1:28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5.75" customHeight="1" spans="1:28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5.75" customHeight="1" spans="1:28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5.75" customHeight="1" spans="1:28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5.75" customHeight="1" spans="1:28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5.75" customHeight="1" spans="1:28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5.75" customHeight="1" spans="1:28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5.75" customHeight="1" spans="1:28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5.75" customHeight="1" spans="1:28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5.75" customHeight="1" spans="1:2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 spans="1:28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5.75" customHeight="1" spans="1:28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5.75" customHeight="1" spans="1:28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5.75" customHeight="1" spans="1:28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5.75" customHeight="1" spans="1:28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5.75" customHeight="1" spans="1:28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5.75" customHeight="1" spans="1:28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5.75" customHeight="1" spans="1:28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5.75" customHeight="1" spans="1:28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5.75" customHeight="1" spans="1:2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5.75" customHeight="1" spans="1:28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5.75" customHeight="1" spans="1:28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5.75" customHeight="1" spans="1:28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5.75" customHeight="1" spans="1:28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5.75" customHeight="1" spans="1:28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5.75" customHeight="1" spans="1:28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5.75" customHeight="1" spans="1:28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5.75" customHeight="1" spans="1:28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5.75" customHeight="1" spans="1:28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5.75" customHeight="1" spans="1:2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5.75" customHeight="1" spans="1:28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5.75" customHeight="1" spans="1:28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5.75" customHeight="1" spans="1:28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5.75" customHeight="1" spans="1:28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5.75" customHeight="1" spans="1:28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5.75" customHeight="1" spans="1:28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5.75" customHeight="1" spans="1:28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5.75" customHeight="1" spans="1:28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5.75" customHeight="1" spans="1:28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5.75" customHeight="1" spans="1:2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5.75" customHeight="1" spans="1:28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5.75" customHeight="1" spans="1:28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5.75" customHeight="1" spans="1:28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5.75" customHeight="1" spans="1:28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5.75" customHeight="1" spans="1:28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5.75" customHeight="1" spans="1:28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5.75" customHeight="1" spans="1:28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5.75" customHeight="1" spans="1:28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5.75" customHeight="1" spans="1:28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5.75" customHeight="1" spans="1: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5.75" customHeight="1" spans="1:28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5.75" customHeight="1" spans="1:28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5.75" customHeight="1" spans="1:28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5.75" customHeight="1" spans="1:28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5.75" customHeight="1" spans="1:28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5.75" customHeight="1" spans="1:28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5.75" customHeight="1" spans="1:28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5.75" customHeight="1" spans="1:28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5.75" customHeight="1" spans="1:28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5.75" customHeight="1" spans="1:2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5.75" customHeight="1" spans="1:28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5.75" customHeight="1" spans="1:28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5.75" customHeight="1" spans="1:28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5.75" customHeight="1" spans="1:28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5.75" customHeight="1" spans="1:28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5.75" customHeight="1" spans="1:28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5.75" customHeight="1" spans="1:28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5.75" customHeight="1" spans="1:28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5.75" customHeight="1" spans="1:28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5.75" customHeight="1" spans="1:2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5.75" customHeight="1" spans="1:28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5.75" customHeight="1" spans="1:28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5.75" customHeight="1" spans="1:28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5.75" customHeight="1" spans="1:28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5.75" customHeight="1" spans="1:28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5.75" customHeight="1" spans="1:28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5.75" customHeight="1" spans="1:28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5.75" customHeight="1" spans="1:28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5.75" customHeight="1" spans="1:28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5.75" customHeight="1" spans="1:2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5.75" customHeight="1" spans="1:28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5.75" customHeight="1" spans="1:28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5.75" customHeight="1" spans="1:28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5.75" customHeight="1" spans="1:28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5.75" customHeight="1" spans="1:28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5.75" customHeight="1" spans="1:28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5.75" customHeight="1" spans="1:28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5.75" customHeight="1" spans="1:28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5.75" customHeight="1" spans="1:28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5.75" customHeight="1" spans="1:2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5.75" customHeight="1" spans="1:28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5.75" customHeight="1" spans="1:28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5.75" customHeight="1" spans="1:28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5.75" customHeight="1" spans="1:28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5.75" customHeight="1" spans="1:28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5.75" customHeight="1" spans="1:28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5.75" customHeight="1" spans="1:28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5.75" customHeight="1" spans="1:28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5.75" customHeight="1" spans="1:28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5.75" customHeight="1" spans="1:2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5.75" customHeight="1" spans="1:28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5.75" customHeight="1" spans="1:28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5.75" customHeight="1" spans="1:28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5.75" customHeight="1" spans="1:28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5.75" customHeight="1" spans="1:28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5.75" customHeight="1" spans="1:28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5.75" customHeight="1" spans="1:28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5.75" customHeight="1" spans="1:28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5.75" customHeight="1" spans="1:28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5.75" customHeight="1" spans="1:2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5.75" customHeight="1" spans="1:28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5.75" customHeight="1" spans="1:28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5.75" customHeight="1" spans="1:28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5.75" customHeight="1" spans="1:28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5.75" customHeight="1" spans="1:28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5.75" customHeight="1" spans="1:28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5.75" customHeight="1" spans="1:28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5.75" customHeight="1" spans="1:28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5.75" customHeight="1" spans="1:28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5.75" customHeight="1" spans="1:2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5.75" customHeight="1" spans="1:28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5.75" customHeight="1" spans="1:28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5.75" customHeight="1" spans="1:28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5.75" customHeight="1" spans="1:28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5.75" customHeight="1" spans="1:28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5.75" customHeight="1" spans="1:28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5.75" customHeight="1" spans="1:28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5.75" customHeight="1" spans="1:28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5.75" customHeight="1" spans="1:28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5.75" customHeight="1" spans="1:2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5.75" customHeight="1" spans="1:28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5.75" customHeight="1" spans="1:28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5.75" customHeight="1" spans="1:28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5.75" customHeight="1" spans="1:28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5.75" customHeight="1" spans="1:28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5.75" customHeight="1" spans="1:28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5.75" customHeight="1" spans="1:28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5.75" customHeight="1" spans="1:28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5.75" customHeight="1" spans="1:28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5.75" customHeight="1" spans="1:2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5.75" customHeight="1" spans="1:28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5.75" customHeight="1" spans="1:28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5.75" customHeight="1" spans="1:28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5.75" customHeight="1" spans="1:28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5.75" customHeight="1" spans="1:28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5.75" customHeight="1" spans="1:28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5.75" customHeight="1" spans="1:28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5.75" customHeight="1" spans="1:28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5.75" customHeight="1" spans="1:28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5.75" customHeight="1" spans="1: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5.75" customHeight="1" spans="1:28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5.75" customHeight="1" spans="1:28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5.75" customHeight="1" spans="1:28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5.75" customHeight="1" spans="1:28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5.75" customHeight="1" spans="1:28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5.75" customHeight="1" spans="1:28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5.75" customHeight="1" spans="1:28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5.75" customHeight="1" spans="1:28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5.75" customHeight="1" spans="1:28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5.75" customHeight="1" spans="1:2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5.75" customHeight="1" spans="1:28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5.75" customHeight="1" spans="1:28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5.75" customHeight="1" spans="1:28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5.75" customHeight="1" spans="1:28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5.75" customHeight="1" spans="1:28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5.75" customHeight="1" spans="1:28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5.75" customHeight="1" spans="1:28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5.75" customHeight="1" spans="1:28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5.75" customHeight="1" spans="1:28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5.75" customHeight="1" spans="1:2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5.75" customHeight="1" spans="1:28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5.75" customHeight="1" spans="1:28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5.75" customHeight="1" spans="1:28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5.75" customHeight="1" spans="1:28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5.75" customHeight="1" spans="1:28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5.75" customHeight="1" spans="1:28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5.75" customHeight="1" spans="1:28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5.75" customHeight="1" spans="1:28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5.75" customHeight="1" spans="1:28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5.75" customHeight="1" spans="1:2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5.75" customHeight="1" spans="1:28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5.75" customHeight="1" spans="1:28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5.75" customHeight="1" spans="1:28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5.75" customHeight="1" spans="1:28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5.75" customHeight="1" spans="1:28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5.75" customHeight="1" spans="1:28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5.75" customHeight="1" spans="1:28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5.75" customHeight="1" spans="1:28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5.75" customHeight="1" spans="1:28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5.75" customHeight="1" spans="1:2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5.75" customHeight="1" spans="1:28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5.75" customHeight="1" spans="1:28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5.75" customHeight="1" spans="1:28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5.75" customHeight="1" spans="1:28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5.75" customHeight="1" spans="1:28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5.75" customHeight="1" spans="1:28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5.75" customHeight="1" spans="1:28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5.75" customHeight="1" spans="1:28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5.75" customHeight="1" spans="1:28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5.75" customHeight="1" spans="1:2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5.75" customHeight="1" spans="1:28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5.75" customHeight="1" spans="1:28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5.75" customHeight="1" spans="1:28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5.75" customHeight="1" spans="1:28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5.75" customHeight="1" spans="1:28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5.75" customHeight="1" spans="1:28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5.75" customHeight="1" spans="1:28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5.75" customHeight="1" spans="1:28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5.75" customHeight="1" spans="1:28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5.75" customHeight="1" spans="1:2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5.75" customHeight="1" spans="1:28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5.75" customHeight="1" spans="1:28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5.75" customHeight="1" spans="1:28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5.75" customHeight="1" spans="1:28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5.75" customHeight="1" spans="1:28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5.75" customHeight="1" spans="1:28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5.75" customHeight="1" spans="1:28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5.75" customHeight="1" spans="1:28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5.75" customHeight="1" spans="1:28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5.75" customHeight="1" spans="1:2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5.75" customHeight="1" spans="1:28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5.75" customHeight="1" spans="1:28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5.75" customHeight="1" spans="1:28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5.75" customHeight="1" spans="1:28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5.75" customHeight="1" spans="1:28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5.75" customHeight="1" spans="1:28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5.75" customHeight="1" spans="1:28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5.75" customHeight="1" spans="1:28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5.75" customHeight="1" spans="1:28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5.75" customHeight="1" spans="1:2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5.75" customHeight="1" spans="1:28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5.75" customHeight="1" spans="1:28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5.75" customHeight="1" spans="1:28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5.75" customHeight="1" spans="1:28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5.75" customHeight="1" spans="1:28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5.75" customHeight="1" spans="1:28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5.75" customHeight="1" spans="1:28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5.75" customHeight="1" spans="1:28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5.75" customHeight="1" spans="1:28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5.75" customHeight="1" spans="1:2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5.75" customHeight="1" spans="1:28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5.75" customHeight="1" spans="1:28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5.75" customHeight="1" spans="1:28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5.75" customHeight="1" spans="1:28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5.75" customHeight="1" spans="1:28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5.75" customHeight="1" spans="1:28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5.75" customHeight="1" spans="1:28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5.75" customHeight="1" spans="1:28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5.75" customHeight="1" spans="1:28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5.75" customHeight="1" spans="1: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5.75" customHeight="1" spans="1:28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5.75" customHeight="1" spans="1:28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5.75" customHeight="1" spans="1:28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5.75" customHeight="1" spans="1:28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5.75" customHeight="1" spans="1:28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5.75" customHeight="1" spans="1:28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5.75" customHeight="1" spans="1:28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5.75" customHeight="1" spans="1:28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5.75" customHeight="1" spans="1:28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5.75" customHeight="1" spans="1:2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5.75" customHeight="1" spans="1:28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5.75" customHeight="1" spans="1:28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5.75" customHeight="1" spans="1:28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5.75" customHeight="1" spans="1:28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5.75" customHeight="1" spans="1:28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5.75" customHeight="1" spans="1:28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5.75" customHeight="1" spans="1:28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5.75" customHeight="1" spans="1:28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5.75" customHeight="1" spans="1:28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5.75" customHeight="1" spans="1:2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5.75" customHeight="1" spans="1:28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5.75" customHeight="1" spans="1:28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5.75" customHeight="1" spans="1:28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5.75" customHeight="1" spans="1:28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5.75" customHeight="1" spans="1:28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5.75" customHeight="1" spans="1:28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5.75" customHeight="1" spans="1:28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5.75" customHeight="1" spans="1:28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5.75" customHeight="1" spans="1:28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5.75" customHeight="1" spans="1:2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5.75" customHeight="1" spans="1:28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5.75" customHeight="1" spans="1:28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5.75" customHeight="1" spans="1:28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5.75" customHeight="1" spans="1:28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5.75" customHeight="1" spans="1:28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5.75" customHeight="1" spans="1:28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5.75" customHeight="1" spans="1:28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5.75" customHeight="1" spans="1:28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5.75" customHeight="1" spans="1:28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5.75" customHeight="1" spans="1:2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5.75" customHeight="1" spans="1:28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5.75" customHeight="1" spans="1:28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5.75" customHeight="1" spans="1:28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5.75" customHeight="1" spans="1:28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5.75" customHeight="1" spans="1:28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5.75" customHeight="1" spans="1:28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5.75" customHeight="1" spans="1:28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5.75" customHeight="1" spans="1:28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5.75" customHeight="1" spans="1:28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5.75" customHeight="1" spans="1:2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5.75" customHeight="1" spans="1:28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5.75" customHeight="1" spans="1:28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5.75" customHeight="1" spans="1:28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5.75" customHeight="1" spans="1:28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5.75" customHeight="1" spans="1:28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5.75" customHeight="1" spans="1:28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5.75" customHeight="1" spans="1:28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5.75" customHeight="1" spans="1:28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5.75" customHeight="1" spans="1:28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5.75" customHeight="1" spans="1:2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5.75" customHeight="1" spans="1:28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5.75" customHeight="1" spans="1:28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5.75" customHeight="1" spans="1:28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5.75" customHeight="1" spans="1:28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5.75" customHeight="1" spans="1:28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5.75" customHeight="1" spans="1:28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5.75" customHeight="1" spans="1:28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5.75" customHeight="1" spans="1:28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5.75" customHeight="1" spans="1:28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5.75" customHeight="1" spans="1:2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5.75" customHeight="1" spans="1:28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5.75" customHeight="1" spans="1:28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5.75" customHeight="1" spans="1:28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5.75" customHeight="1" spans="1:28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5.75" customHeight="1" spans="1:28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5.75" customHeight="1" spans="1:28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5.75" customHeight="1" spans="1:28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5.75" customHeight="1" spans="1:28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5.75" customHeight="1" spans="1:28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5.75" customHeight="1" spans="1:2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5.75" customHeight="1" spans="1:28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5.75" customHeight="1" spans="1:28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5.75" customHeight="1" spans="1:28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5.75" customHeight="1" spans="1:28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5.75" customHeight="1" spans="1:28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5.75" customHeight="1" spans="1:28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5.75" customHeight="1" spans="1:28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5.75" customHeight="1" spans="1:28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5.75" customHeight="1" spans="1:28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5.75" customHeight="1" spans="1:2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5.75" customHeight="1" spans="1:28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5.75" customHeight="1" spans="1:28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5.75" customHeight="1" spans="1:28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5.75" customHeight="1" spans="1:28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5.75" customHeight="1" spans="1:28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5.75" customHeight="1" spans="1:28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5.75" customHeight="1" spans="1:28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5.75" customHeight="1" spans="1:28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5.75" customHeight="1" spans="1:28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5.75" customHeight="1" spans="1: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5.75" customHeight="1" spans="1:28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5.75" customHeight="1" spans="1:28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5.75" customHeight="1" spans="1:28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5.75" customHeight="1" spans="1:28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5.75" customHeight="1" spans="1:28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5.75" customHeight="1" spans="1:28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5.75" customHeight="1" spans="1:28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5.75" customHeight="1" spans="1:28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5.75" customHeight="1" spans="1:28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5.75" customHeight="1" spans="1:2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5.75" customHeight="1" spans="1:28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5.75" customHeight="1" spans="1:28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5.75" customHeight="1" spans="1:28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5.75" customHeight="1" spans="1:28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5.75" customHeight="1" spans="1:28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5.75" customHeight="1" spans="1:28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5.75" customHeight="1" spans="1:28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5.75" customHeight="1" spans="1:28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5.75" customHeight="1" spans="1:28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5.75" customHeight="1" spans="1:2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5.75" customHeight="1" spans="1:28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5.75" customHeight="1" spans="1:28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5.75" customHeight="1" spans="1:28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5.75" customHeight="1" spans="1:28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5.75" customHeight="1" spans="1:28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5.75" customHeight="1" spans="1:28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5.75" customHeight="1" spans="1:28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5.75" customHeight="1" spans="1:28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5.75" customHeight="1" spans="1:28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5.75" customHeight="1" spans="1:2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5.75" customHeight="1" spans="1:28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5.75" customHeight="1" spans="1:28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5.75" customHeight="1" spans="1:28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5.75" customHeight="1" spans="1:28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5.75" customHeight="1" spans="1:28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5.75" customHeight="1" spans="1:28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5.75" customHeight="1" spans="1:28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5.75" customHeight="1" spans="1:28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5.75" customHeight="1" spans="1:28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5.75" customHeight="1" spans="1:2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5.75" customHeight="1" spans="1:28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5.75" customHeight="1" spans="1:28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5.75" customHeight="1" spans="1:28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5.75" customHeight="1" spans="1:28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5.75" customHeight="1" spans="1:28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5.75" customHeight="1" spans="1:28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5.75" customHeight="1" spans="1:28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5.75" customHeight="1" spans="1:28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5.75" customHeight="1" spans="1:28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5.75" customHeight="1" spans="1:2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5.75" customHeight="1" spans="1:28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5.75" customHeight="1" spans="1:28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5.75" customHeight="1" spans="1:28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5.75" customHeight="1" spans="1:28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5.75" customHeight="1" spans="1:28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5.75" customHeight="1" spans="1:28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5.75" customHeight="1" spans="1:28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5.75" customHeight="1" spans="1:28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5.75" customHeight="1" spans="1:28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5.75" customHeight="1" spans="1:2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5.75" customHeight="1" spans="1:28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5.75" customHeight="1" spans="1:28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5.75" customHeight="1" spans="1:28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5.75" customHeight="1" spans="1:28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5.75" customHeight="1" spans="1:28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5.75" customHeight="1" spans="1:28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5.75" customHeight="1" spans="1:28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5.75" customHeight="1" spans="1:28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5.75" customHeight="1" spans="1:28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5.75" customHeight="1" spans="1:2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5.75" customHeight="1" spans="1:28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5.75" customHeight="1" spans="1:28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5.75" customHeight="1" spans="1:28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5.75" customHeight="1" spans="1:28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5.75" customHeight="1" spans="1:28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5.75" customHeight="1" spans="1:28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5.75" customHeight="1" spans="1:28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5.75" customHeight="1" spans="1:28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5.75" customHeight="1" spans="1:28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5.75" customHeight="1" spans="1:2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5.75" customHeight="1" spans="1:28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5.75" customHeight="1" spans="1:28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5.75" customHeight="1" spans="1:28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5.75" customHeight="1" spans="1:28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5.75" customHeight="1" spans="1:28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5.75" customHeight="1" spans="1:28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5.75" customHeight="1" spans="1:28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5.75" customHeight="1" spans="1:28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5.75" customHeight="1" spans="1:28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5.75" customHeight="1" spans="1:2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5.75" customHeight="1" spans="1:28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5.75" customHeight="1" spans="1:28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5.75" customHeight="1" spans="1:28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5.75" customHeight="1" spans="1:28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5.75" customHeight="1" spans="1:28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5.75" customHeight="1" spans="1:28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5.75" customHeight="1" spans="1:28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5.75" customHeight="1" spans="1:28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5.75" customHeight="1" spans="1:28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5.75" customHeight="1" spans="1: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5.75" customHeight="1" spans="1:28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5.75" customHeight="1" spans="1:28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5.75" customHeight="1" spans="1:28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5.75" customHeight="1" spans="1:28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5.75" customHeight="1" spans="1:28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5.75" customHeight="1" spans="1:28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5.75" customHeight="1" spans="1:28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5.75" customHeight="1" spans="1:28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5.75" customHeight="1" spans="1:28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5.75" customHeight="1" spans="1:2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5.75" customHeight="1" spans="1:28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5.75" customHeight="1" spans="1:28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5.75" customHeight="1" spans="1:28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5.75" customHeight="1" spans="1:28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5.75" customHeight="1" spans="1:28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5.75" customHeight="1" spans="1:28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5.75" customHeight="1" spans="1:28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5.75" customHeight="1" spans="1:28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5.75" customHeight="1" spans="1:28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5.75" customHeight="1" spans="1:2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5.75" customHeight="1" spans="1:28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5.75" customHeight="1" spans="1:28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5.75" customHeight="1" spans="1:28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5.75" customHeight="1" spans="1:28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5.75" customHeight="1" spans="1:28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5.75" customHeight="1" spans="1:28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5.75" customHeight="1" spans="1:28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5.75" customHeight="1" spans="1:28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5.75" customHeight="1" spans="1:28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5.75" customHeight="1" spans="1:2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5.75" customHeight="1" spans="1:28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5.75" customHeight="1" spans="1:28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5.75" customHeight="1" spans="1:28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5.75" customHeight="1" spans="1:28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5.75" customHeight="1" spans="1:28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5.75" customHeight="1" spans="1:28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5.75" customHeight="1" spans="1:28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5.75" customHeight="1" spans="1:28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5.75" customHeight="1" spans="1:28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5.75" customHeight="1" spans="1:2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5.75" customHeight="1" spans="1:28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5.75" customHeight="1" spans="1:28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5.75" customHeight="1" spans="1:28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5.75" customHeight="1" spans="1:28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5.75" customHeight="1" spans="1:28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5.75" customHeight="1" spans="1:28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5.75" customHeight="1" spans="1:28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5.75" customHeight="1" spans="1:28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5.75" customHeight="1" spans="1:28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5.75" customHeight="1" spans="1:2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5.75" customHeight="1" spans="1:28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5.75" customHeight="1" spans="1:28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5.75" customHeight="1" spans="1:28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5.75" customHeight="1" spans="1:28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5.75" customHeight="1" spans="1:28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5.75" customHeight="1" spans="1:28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5.75" customHeight="1" spans="1:28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5.75" customHeight="1" spans="1:28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5.75" customHeight="1" spans="1:28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5.75" customHeight="1" spans="1:2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5.75" customHeight="1" spans="1:28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5.75" customHeight="1" spans="1:28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5.75" customHeight="1" spans="1:28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5.75" customHeight="1" spans="1:28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5.75" customHeight="1" spans="1:28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5.75" customHeight="1" spans="1:28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5.75" customHeight="1" spans="1:28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5.75" customHeight="1" spans="1:28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5.75" customHeight="1" spans="1:28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5.75" customHeight="1" spans="1:2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5.75" customHeight="1" spans="1:28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5.75" customHeight="1" spans="1:28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5.75" customHeight="1" spans="1:28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5.75" customHeight="1" spans="1:28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5.75" customHeight="1" spans="1:28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5.75" customHeight="1" spans="1:28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5.75" customHeight="1" spans="1:28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5.75" customHeight="1" spans="1:28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5.75" customHeight="1" spans="1:28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5.75" customHeight="1" spans="1:2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5.75" customHeight="1" spans="1:28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5.75" customHeight="1" spans="1:28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5.75" customHeight="1" spans="1:28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5.75" customHeight="1" spans="1:28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5.75" customHeight="1" spans="1:28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5.75" customHeight="1" spans="1:28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5.75" customHeight="1" spans="1:28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5.75" customHeight="1" spans="1:28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5.75" customHeight="1" spans="1:28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5.75" customHeight="1" spans="1:2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5.75" customHeight="1" spans="1:28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5.75" customHeight="1" spans="1:28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5.75" customHeight="1" spans="1:28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5.75" customHeight="1" spans="1:28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5.75" customHeight="1" spans="1:28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5.75" customHeight="1" spans="1:28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5.75" customHeight="1" spans="1:28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5.75" customHeight="1" spans="1:28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5.75" customHeight="1" spans="1:28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5.75" customHeight="1" spans="1: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5.75" customHeight="1" spans="1:28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5.75" customHeight="1" spans="1:28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5.75" customHeight="1" spans="1:28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5.75" customHeight="1" spans="1:28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5.75" customHeight="1" spans="1:28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5.75" customHeight="1" spans="1:28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5.75" customHeight="1" spans="1:28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5.75" customHeight="1" spans="1:28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5.75" customHeight="1" spans="1:28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5.75" customHeight="1" spans="1:2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5.75" customHeight="1" spans="1:28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5.75" customHeight="1" spans="1:28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5.75" customHeight="1" spans="1:28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5.75" customHeight="1" spans="1:28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5.75" customHeight="1" spans="1:28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5.75" customHeight="1" spans="1:28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5.75" customHeight="1" spans="1:28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5.75" customHeight="1" spans="1:28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5.75" customHeight="1" spans="1:28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5.75" customHeight="1" spans="1:2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5.75" customHeight="1" spans="1:28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5.75" customHeight="1" spans="1:28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5.75" customHeight="1" spans="1:28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5.75" customHeight="1" spans="1:28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5.75" customHeight="1" spans="1:28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5.75" customHeight="1" spans="1:28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5.75" customHeight="1" spans="1:28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5.75" customHeight="1" spans="1:28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5.75" customHeight="1" spans="1:28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5.75" customHeight="1" spans="1:2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5.75" customHeight="1" spans="1:28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5.75" customHeight="1" spans="1:28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5.75" customHeight="1" spans="1:28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5.75" customHeight="1" spans="1:28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5.75" customHeight="1" spans="1:28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5.75" customHeight="1" spans="1:28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5.75" customHeight="1" spans="1:28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5.75" customHeight="1" spans="1:28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5.75" customHeight="1" spans="1:28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5.75" customHeight="1" spans="1:2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5.75" customHeight="1" spans="1:28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5.75" customHeight="1" spans="1:28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5.75" customHeight="1" spans="1:28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5.75" customHeight="1" spans="1:28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5.75" customHeight="1" spans="1:28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5.75" customHeight="1" spans="1:28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5.75" customHeight="1" spans="1:28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5.75" customHeight="1" spans="1:28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5.75" customHeight="1" spans="1:28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5.75" customHeight="1" spans="1:2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5.75" customHeight="1" spans="1:28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5.75" customHeight="1" spans="1:28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5.75" customHeight="1" spans="1:28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5.75" customHeight="1" spans="1:28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5.75" customHeight="1" spans="1:28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5.75" customHeight="1" spans="1:28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5.75" customHeight="1" spans="1:28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5.75" customHeight="1" spans="1:28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5.75" customHeight="1" spans="1:28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5.75" customHeight="1" spans="1:2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5.75" customHeight="1" spans="1:28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5.75" customHeight="1" spans="1:28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5.75" customHeight="1" spans="1:28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5.75" customHeight="1" spans="1:28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5.75" customHeight="1" spans="1:28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5.75" customHeight="1" spans="1:28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5.75" customHeight="1" spans="1:28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5.75" customHeight="1" spans="1:28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5.75" customHeight="1" spans="1:28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5.75" customHeight="1" spans="1:2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5.75" customHeight="1" spans="1:28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5.75" customHeight="1" spans="1:28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5.75" customHeight="1" spans="1:28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5.75" customHeight="1" spans="1:28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5.75" customHeight="1" spans="1:28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5.75" customHeight="1" spans="1:28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5.75" customHeight="1" spans="1:28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5.75" customHeight="1" spans="1:28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5.75" customHeight="1" spans="1:28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5.75" customHeight="1" spans="1:2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5.75" customHeight="1" spans="1:28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5.75" customHeight="1" spans="1:28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5.75" customHeight="1" spans="1:28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5.75" customHeight="1" spans="1:28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5.75" customHeight="1" spans="1:28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5.75" customHeight="1" spans="1:28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5.75" customHeight="1" spans="1:28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5.75" customHeight="1" spans="1:28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5.75" customHeight="1" spans="1:28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5.75" customHeight="1" spans="1:2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5.75" customHeight="1" spans="1:28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5.75" customHeight="1" spans="1:28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5.75" customHeight="1" spans="1:28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5.75" customHeight="1" spans="1:28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5.75" customHeight="1" spans="1:28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5.75" customHeight="1" spans="1:28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5.75" customHeight="1" spans="1:28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5.75" customHeight="1" spans="1:28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5.75" customHeight="1" spans="1:28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5.75" customHeight="1" spans="1: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5.75" customHeight="1" spans="1:28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5.75" customHeight="1" spans="1:28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5.75" customHeight="1" spans="1:28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5.75" customHeight="1" spans="1:28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5.75" customHeight="1" spans="1:28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5.75" customHeight="1" spans="1:28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5.75" customHeight="1" spans="1:28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5.75" customHeight="1" spans="1:28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5.75" customHeight="1" spans="1:28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5.75" customHeight="1" spans="1:2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5.75" customHeight="1" spans="1:28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5.75" customHeight="1" spans="1:28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5.75" customHeight="1" spans="1:28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5.75" customHeight="1" spans="1:28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5.75" customHeight="1" spans="1:28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5.75" customHeight="1" spans="1:28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5.75" customHeight="1" spans="1:28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5.75" customHeight="1" spans="1:28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5.75" customHeight="1" spans="1:28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5.75" customHeight="1" spans="1:2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5.75" customHeight="1" spans="1:28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5.75" customHeight="1" spans="1:28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5.75" customHeight="1" spans="1:28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5.75" customHeight="1" spans="1:28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5.75" customHeight="1" spans="1:28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5.75" customHeight="1" spans="1:28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5.75" customHeight="1" spans="1:28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5.75" customHeight="1" spans="1:28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5.75" customHeight="1" spans="1:28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5.75" customHeight="1" spans="1:2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5.75" customHeight="1" spans="1:28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5.75" customHeight="1" spans="1:28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5.75" customHeight="1" spans="1:28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5.75" customHeight="1" spans="1:28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5.75" customHeight="1" spans="1:28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5.75" customHeight="1" spans="1:28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5.75" customHeight="1" spans="1:28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5.75" customHeight="1" spans="1:28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5.75" customHeight="1" spans="1:28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5.75" customHeight="1" spans="1:2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5.75" customHeight="1" spans="1:28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5.75" customHeight="1" spans="1:28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5.75" customHeight="1" spans="1:28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5.75" customHeight="1" spans="1:28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5.75" customHeight="1" spans="1:28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5.75" customHeight="1" spans="1:28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5.75" customHeight="1" spans="1:28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5.75" customHeight="1" spans="1:28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5.75" customHeight="1" spans="1:28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5.75" customHeight="1" spans="1:2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5.75" customHeight="1" spans="1:28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5.75" customHeight="1" spans="1:28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5.75" customHeight="1" spans="1:28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5.75" customHeight="1" spans="1:28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5.75" customHeight="1" spans="1:28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5.75" customHeight="1" spans="1:28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5.75" customHeight="1" spans="1:28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5.75" customHeight="1" spans="1:28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5.75" customHeight="1" spans="1:28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5.75" customHeight="1" spans="1:2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5.75" customHeight="1" spans="1:28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5.75" customHeight="1" spans="1:28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5.75" customHeight="1" spans="1:28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5.75" customHeight="1" spans="1:28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5.75" customHeight="1" spans="1:28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5.75" customHeight="1" spans="1:28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5.75" customHeight="1" spans="1:28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5.75" customHeight="1" spans="1:28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5.75" customHeight="1" spans="1:28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5.75" customHeight="1" spans="1:28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5.75" customHeight="1" spans="1:28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5.75" customHeight="1" spans="1:28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</sheetData>
  <mergeCells count="7">
    <mergeCell ref="A3:D3"/>
    <mergeCell ref="H3:K3"/>
    <mergeCell ref="E4:F4"/>
    <mergeCell ref="L4:M4"/>
    <mergeCell ref="A16:C16"/>
    <mergeCell ref="H16:J16"/>
    <mergeCell ref="A44:I44"/>
  </mergeCells>
  <pageMargins left="0.7" right="0.7" top="0.75" bottom="0.75" header="0" footer="0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opLeftCell="D1" workbookViewId="0">
      <selection activeCell="D14" sqref="D14"/>
    </sheetView>
  </sheetViews>
  <sheetFormatPr defaultColWidth="12.6666666666667" defaultRowHeight="15" customHeight="1"/>
  <cols>
    <col min="1" max="1" width="20.6666666666667" customWidth="1"/>
    <col min="2" max="2" width="15.4444444444444" customWidth="1"/>
    <col min="3" max="3" width="22.6666666666667" customWidth="1"/>
    <col min="4" max="4" width="16.6666666666667" customWidth="1"/>
    <col min="5" max="5" width="14.1111111111111" customWidth="1"/>
    <col min="6" max="6" width="14.6666666666667" customWidth="1"/>
    <col min="7" max="7" width="8.66666666666667" customWidth="1"/>
    <col min="8" max="8" width="9.33333333333333" customWidth="1"/>
    <col min="9" max="19" width="9.44444444444444" customWidth="1"/>
    <col min="20" max="26" width="8.66666666666667" customWidth="1"/>
  </cols>
  <sheetData>
    <row r="1" ht="12.75" customHeight="1" spans="1:26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/>
    <row r="3" ht="12.75" customHeight="1" spans="1:19">
      <c r="A3" s="3" t="s">
        <v>1</v>
      </c>
      <c r="B3" s="4"/>
      <c r="C3" s="4"/>
      <c r="D3" s="5"/>
      <c r="E3" s="6"/>
      <c r="H3" s="7" t="s">
        <v>66</v>
      </c>
      <c r="I3" s="7"/>
      <c r="J3" s="7"/>
      <c r="K3" s="7"/>
      <c r="L3" s="7"/>
      <c r="M3" s="17" t="s">
        <v>67</v>
      </c>
      <c r="N3" s="4"/>
      <c r="O3" s="5"/>
      <c r="P3" s="17" t="s">
        <v>68</v>
      </c>
      <c r="Q3" s="4"/>
      <c r="R3" s="5"/>
      <c r="S3" s="20"/>
    </row>
    <row r="4" ht="47.4" customHeight="1" spans="1:26">
      <c r="A4" s="8" t="s">
        <v>3</v>
      </c>
      <c r="B4" s="9" t="s">
        <v>4</v>
      </c>
      <c r="C4" s="8" t="s">
        <v>5</v>
      </c>
      <c r="D4" s="8" t="s">
        <v>6</v>
      </c>
      <c r="E4" s="10" t="s">
        <v>6</v>
      </c>
      <c r="F4" s="5"/>
      <c r="G4" s="11"/>
      <c r="H4" s="8" t="s">
        <v>25</v>
      </c>
      <c r="I4" s="8" t="s">
        <v>69</v>
      </c>
      <c r="J4" s="8" t="s">
        <v>70</v>
      </c>
      <c r="K4" s="18" t="s">
        <v>71</v>
      </c>
      <c r="L4" s="8" t="s">
        <v>72</v>
      </c>
      <c r="M4" s="19" t="s">
        <v>39</v>
      </c>
      <c r="N4" s="8" t="s">
        <v>73</v>
      </c>
      <c r="O4" s="19" t="s">
        <v>41</v>
      </c>
      <c r="P4" s="19" t="s">
        <v>39</v>
      </c>
      <c r="Q4" s="8" t="s">
        <v>73</v>
      </c>
      <c r="R4" s="19" t="s">
        <v>41</v>
      </c>
      <c r="S4" s="8" t="s">
        <v>74</v>
      </c>
      <c r="T4" s="11"/>
      <c r="U4" s="11"/>
      <c r="V4" s="11"/>
      <c r="W4" s="11"/>
      <c r="X4" s="11"/>
      <c r="Y4" s="11"/>
      <c r="Z4" s="11"/>
    </row>
    <row r="5" ht="12.75" customHeight="1" spans="1:19">
      <c r="A5" s="12">
        <v>2</v>
      </c>
      <c r="B5" s="12">
        <v>0.38</v>
      </c>
      <c r="C5" s="13">
        <f>B5</f>
        <v>0.38</v>
      </c>
      <c r="D5" s="67" t="s">
        <v>75</v>
      </c>
      <c r="E5" s="15">
        <v>1</v>
      </c>
      <c r="F5" s="15">
        <v>38</v>
      </c>
      <c r="H5" s="12">
        <v>1</v>
      </c>
      <c r="I5" s="12" t="s">
        <v>27</v>
      </c>
      <c r="J5" s="12" t="s">
        <v>27</v>
      </c>
      <c r="K5" s="12">
        <v>0</v>
      </c>
      <c r="L5" s="12">
        <v>18</v>
      </c>
      <c r="M5" s="14">
        <v>0</v>
      </c>
      <c r="N5" s="14">
        <f>IF(AND(L5&gt;=E13,L5&lt;=F13),A13,(IF(AND(L5&gt;=E14,L5&lt;=F14),A14,(IF(AND(L5&gt;=E15,L5&lt;=F15),A15,(IF(AND(L5&gt;=E16,L5&lt;=F16),A16,(IF(AND(L5&gt;=E17,L5&lt;=F17),A17,0)))))))))</f>
        <v>3</v>
      </c>
      <c r="O5" s="14">
        <f>M5+N5</f>
        <v>3</v>
      </c>
      <c r="P5" s="14"/>
      <c r="Q5" s="14"/>
      <c r="R5" s="14"/>
      <c r="S5" s="14">
        <f>M5-K5</f>
        <v>0</v>
      </c>
    </row>
    <row r="6" ht="12.75" customHeight="1" spans="1:19">
      <c r="A6" s="12">
        <v>3</v>
      </c>
      <c r="B6" s="12">
        <v>0.27</v>
      </c>
      <c r="C6" s="13">
        <f t="shared" ref="C6:C9" si="0">C5+B6</f>
        <v>0.65</v>
      </c>
      <c r="D6" s="14" t="s">
        <v>76</v>
      </c>
      <c r="E6" s="16">
        <v>39</v>
      </c>
      <c r="F6" s="16">
        <v>65</v>
      </c>
      <c r="H6" s="12">
        <v>2</v>
      </c>
      <c r="I6" s="12">
        <v>75</v>
      </c>
      <c r="J6" s="14">
        <f t="shared" ref="J6:J29" si="1">IF(AND($I6&gt;=$E$5,$I6&lt;=$F$5),$A$5,(IF(AND($I6&gt;=$E$6,$I6&lt;=$F$6),$A$6,(IF(AND($I6&gt;=$E$7,$I6&lt;=$F$7),$A$7,(IF(AND($I6&gt;=$E$8,$I6&lt;=$F$8),$A$8,(IF(AND($I6&gt;=$E$9,$I6&lt;=$F$9),$A$9,0)))))))))</f>
        <v>4</v>
      </c>
      <c r="K6" s="14">
        <f t="shared" ref="K6:K29" si="2">K5+J6</f>
        <v>4</v>
      </c>
      <c r="L6" s="12">
        <v>31</v>
      </c>
      <c r="M6" s="14">
        <f>IF(MAX($O$5:$O5)&lt;=$K6,$K6,IF(MAX($O$5:$O5)&lt;=MAX($R$5:$R5),MAX($O$5:$O5),""))</f>
        <v>4</v>
      </c>
      <c r="N6" s="14">
        <f t="shared" ref="N6:N29" si="3">IF($M6&lt;&gt;"",IF(AND($L6&gt;=$E$13,$L6&lt;=$F$13),$A$13,(IF(AND($L6&gt;=$E$14,$L6&lt;=$F$14),$A$14,(IF(AND($L6&gt;=$E$15,$L6&lt;=$F$15),$A$15,(IF(AND($L6&gt;=$E$16,$L6&lt;=$F$16),$A$16,(IF(AND($L6&gt;=$E$17,$L6&lt;=$F$17),$A$17,0))))))))),"")</f>
        <v>4</v>
      </c>
      <c r="O6" s="14">
        <f t="shared" ref="O6:O29" si="4">IF($M6&lt;&gt;"",$M6+$N6,"")</f>
        <v>8</v>
      </c>
      <c r="P6" s="14" t="str">
        <f>IF(M6="",MAX(K6,($R$5:R5)),"")</f>
        <v/>
      </c>
      <c r="Q6" s="14" t="str">
        <f t="shared" ref="Q6:Q29" si="5">IF($P6&lt;&gt;"",IF(AND($L6&gt;=$E$21,$L6&lt;=$F$21),$A$21,IF(AND($L6&gt;=$E$22,$L6&lt;=$F$22),$A$22,(IF(AND($L6&gt;=$E$23,$L6&lt;=$F$23),$A$23,(IF(AND($L6&gt;=$E$24,$L6&lt;=$F$24),$A$24,0)))))),"")</f>
        <v/>
      </c>
      <c r="R6" s="14" t="str">
        <f t="shared" ref="R6:R29" si="6">IF($P6&lt;&gt;"",$P6+$Q6,"")</f>
        <v/>
      </c>
      <c r="S6" s="14">
        <f t="shared" ref="S6:S29" si="7">IFERROR($M6-$K6,$P6-$K6)</f>
        <v>0</v>
      </c>
    </row>
    <row r="7" ht="12.75" customHeight="1" spans="1:19">
      <c r="A7" s="12">
        <v>4</v>
      </c>
      <c r="B7" s="12">
        <v>0.15</v>
      </c>
      <c r="C7" s="13">
        <f t="shared" si="0"/>
        <v>0.8</v>
      </c>
      <c r="D7" s="14" t="s">
        <v>77</v>
      </c>
      <c r="E7" s="16">
        <v>66</v>
      </c>
      <c r="F7" s="16">
        <v>80</v>
      </c>
      <c r="H7" s="12">
        <v>3</v>
      </c>
      <c r="I7" s="12">
        <v>55</v>
      </c>
      <c r="J7" s="14">
        <f t="shared" si="1"/>
        <v>3</v>
      </c>
      <c r="K7" s="14">
        <f t="shared" si="2"/>
        <v>7</v>
      </c>
      <c r="L7" s="12">
        <v>78</v>
      </c>
      <c r="M7" s="14" t="str">
        <f>IF(MAX($O$5:$O6)&lt;=$K7,$K7,IF(MAX($O$5:$O6)&lt;=MAX($R$5:$R6),MAX($O$5:$O6),""))</f>
        <v/>
      </c>
      <c r="N7" s="14" t="str">
        <f t="shared" si="3"/>
        <v/>
      </c>
      <c r="O7" s="14" t="str">
        <f t="shared" si="4"/>
        <v/>
      </c>
      <c r="P7" s="14">
        <f>IF(M7="",MAX(K7,($R$5:R6)),"")</f>
        <v>7</v>
      </c>
      <c r="Q7" s="14">
        <f t="shared" si="5"/>
        <v>6</v>
      </c>
      <c r="R7" s="14">
        <f t="shared" si="6"/>
        <v>13</v>
      </c>
      <c r="S7" s="14">
        <f t="shared" si="7"/>
        <v>0</v>
      </c>
    </row>
    <row r="8" ht="12.75" customHeight="1" spans="1:19">
      <c r="A8" s="12">
        <v>5</v>
      </c>
      <c r="B8" s="12">
        <v>0.14</v>
      </c>
      <c r="C8" s="13">
        <f t="shared" si="0"/>
        <v>0.94</v>
      </c>
      <c r="D8" s="14" t="s">
        <v>78</v>
      </c>
      <c r="E8" s="16">
        <v>81</v>
      </c>
      <c r="F8" s="16">
        <v>94</v>
      </c>
      <c r="H8" s="12">
        <v>4</v>
      </c>
      <c r="I8" s="12">
        <v>83</v>
      </c>
      <c r="J8" s="14">
        <f t="shared" si="1"/>
        <v>5</v>
      </c>
      <c r="K8" s="14">
        <f t="shared" si="2"/>
        <v>12</v>
      </c>
      <c r="L8" s="12">
        <v>3</v>
      </c>
      <c r="M8" s="14">
        <f>IF(MAX($O$5:$O7)&lt;=$K8,$K8,IF(MAX($O$5:$O7)&lt;=MAX($R$5:$R7),MAX($O$5:$O7),""))</f>
        <v>12</v>
      </c>
      <c r="N8" s="14">
        <f t="shared" si="3"/>
        <v>3</v>
      </c>
      <c r="O8" s="14">
        <f t="shared" si="4"/>
        <v>15</v>
      </c>
      <c r="P8" s="14" t="str">
        <f>IF(M8="",MAX(K8,($R$5:R7)),"")</f>
        <v/>
      </c>
      <c r="Q8" s="14" t="str">
        <f t="shared" si="5"/>
        <v/>
      </c>
      <c r="R8" s="14" t="str">
        <f t="shared" si="6"/>
        <v/>
      </c>
      <c r="S8" s="14">
        <f t="shared" si="7"/>
        <v>0</v>
      </c>
    </row>
    <row r="9" ht="12.75" customHeight="1" spans="1:19">
      <c r="A9" s="12">
        <v>6</v>
      </c>
      <c r="B9" s="12">
        <v>0.06</v>
      </c>
      <c r="C9" s="13">
        <f t="shared" si="0"/>
        <v>1</v>
      </c>
      <c r="D9" s="14" t="s">
        <v>79</v>
      </c>
      <c r="E9" s="16">
        <v>95</v>
      </c>
      <c r="F9" s="16">
        <v>100</v>
      </c>
      <c r="H9" s="12">
        <v>5</v>
      </c>
      <c r="I9" s="12">
        <v>79</v>
      </c>
      <c r="J9" s="14">
        <f t="shared" si="1"/>
        <v>4</v>
      </c>
      <c r="K9" s="14">
        <f t="shared" si="2"/>
        <v>16</v>
      </c>
      <c r="L9" s="12">
        <v>36</v>
      </c>
      <c r="M9" s="14">
        <f>IF(MAX($O$5:$O8)&lt;=$K9,$K9,IF(MAX($O$5:$O8)&lt;=MAX($R$5:$R8),MAX($O$5:$O8),""))</f>
        <v>16</v>
      </c>
      <c r="N9" s="14">
        <f t="shared" si="3"/>
        <v>4</v>
      </c>
      <c r="O9" s="14">
        <f t="shared" si="4"/>
        <v>20</v>
      </c>
      <c r="P9" s="14" t="str">
        <f>IF(M9="",MAX(K9,($R$5:R8)),"")</f>
        <v/>
      </c>
      <c r="Q9" s="14" t="str">
        <f t="shared" si="5"/>
        <v/>
      </c>
      <c r="R9" s="14" t="str">
        <f t="shared" si="6"/>
        <v/>
      </c>
      <c r="S9" s="14">
        <f t="shared" si="7"/>
        <v>0</v>
      </c>
    </row>
    <row r="10" ht="12.75" customHeight="1" spans="8:19">
      <c r="H10" s="12">
        <v>6</v>
      </c>
      <c r="I10" s="12">
        <v>57</v>
      </c>
      <c r="J10" s="14">
        <f t="shared" si="1"/>
        <v>3</v>
      </c>
      <c r="K10" s="14">
        <f t="shared" si="2"/>
        <v>19</v>
      </c>
      <c r="L10" s="12">
        <v>51</v>
      </c>
      <c r="M10" s="14" t="str">
        <f>IF(MAX($O$5:$O9)&lt;=$K10,$K10,IF(MAX($O$5:$O9)&lt;=MAX($R$5:$R9),MAX($O$5:$O9),""))</f>
        <v/>
      </c>
      <c r="N10" s="14" t="str">
        <f t="shared" si="3"/>
        <v/>
      </c>
      <c r="O10" s="14" t="str">
        <f t="shared" si="4"/>
        <v/>
      </c>
      <c r="P10" s="14">
        <f>IF(M10="",MAX(K10,($R$5:R9)),"")</f>
        <v>19</v>
      </c>
      <c r="Q10" s="14">
        <f t="shared" si="5"/>
        <v>5</v>
      </c>
      <c r="R10" s="14">
        <f t="shared" si="6"/>
        <v>24</v>
      </c>
      <c r="S10" s="14">
        <f t="shared" si="7"/>
        <v>0</v>
      </c>
    </row>
    <row r="11" ht="12.75" customHeight="1" spans="1:19">
      <c r="A11" s="3" t="s">
        <v>80</v>
      </c>
      <c r="B11" s="4"/>
      <c r="C11" s="4"/>
      <c r="D11" s="5"/>
      <c r="E11" s="6"/>
      <c r="H11" s="12">
        <v>7</v>
      </c>
      <c r="I11" s="12">
        <v>74</v>
      </c>
      <c r="J11" s="14">
        <f t="shared" si="1"/>
        <v>4</v>
      </c>
      <c r="K11" s="14">
        <f t="shared" si="2"/>
        <v>23</v>
      </c>
      <c r="L11" s="12">
        <v>89</v>
      </c>
      <c r="M11" s="14">
        <f>IF(MAX($O$5:$O10)&lt;=$K11,$K11,IF(MAX($O$5:$O10)&lt;=MAX($R$5:$R10),MAX($O$5:$O10),""))</f>
        <v>23</v>
      </c>
      <c r="N11" s="14">
        <f t="shared" si="3"/>
        <v>7</v>
      </c>
      <c r="O11" s="14">
        <f t="shared" si="4"/>
        <v>30</v>
      </c>
      <c r="P11" s="14" t="str">
        <f>IF(M11="",MAX(K11,($R$5:R10)),"")</f>
        <v/>
      </c>
      <c r="Q11" s="14" t="str">
        <f t="shared" si="5"/>
        <v/>
      </c>
      <c r="R11" s="14" t="str">
        <f t="shared" si="6"/>
        <v/>
      </c>
      <c r="S11" s="14">
        <f t="shared" si="7"/>
        <v>0</v>
      </c>
    </row>
    <row r="12" ht="12.75" customHeight="1" spans="1:19">
      <c r="A12" s="8" t="s">
        <v>7</v>
      </c>
      <c r="B12" s="9" t="s">
        <v>4</v>
      </c>
      <c r="C12" s="8" t="s">
        <v>5</v>
      </c>
      <c r="D12" s="8" t="s">
        <v>6</v>
      </c>
      <c r="E12" s="10" t="s">
        <v>6</v>
      </c>
      <c r="F12" s="5"/>
      <c r="H12" s="12">
        <v>8</v>
      </c>
      <c r="I12" s="12">
        <v>99</v>
      </c>
      <c r="J12" s="14">
        <f t="shared" si="1"/>
        <v>6</v>
      </c>
      <c r="K12" s="14">
        <f t="shared" si="2"/>
        <v>29</v>
      </c>
      <c r="L12" s="12">
        <v>97</v>
      </c>
      <c r="M12" s="14" t="str">
        <f>IF(MAX($O$5:$O11)&lt;=$K12,$K12,IF(MAX($O$5:$O11)&lt;=MAX($R$5:$R11),MAX($O$5:$O11),""))</f>
        <v/>
      </c>
      <c r="N12" s="14" t="str">
        <f t="shared" si="3"/>
        <v/>
      </c>
      <c r="O12" s="14" t="str">
        <f t="shared" si="4"/>
        <v/>
      </c>
      <c r="P12" s="14">
        <f>IF(M12="",MAX(K12,($R$5:R11)),"")</f>
        <v>29</v>
      </c>
      <c r="Q12" s="14">
        <f t="shared" si="5"/>
        <v>7</v>
      </c>
      <c r="R12" s="14">
        <f t="shared" si="6"/>
        <v>36</v>
      </c>
      <c r="S12" s="14">
        <f t="shared" si="7"/>
        <v>0</v>
      </c>
    </row>
    <row r="13" ht="12.75" customHeight="1" spans="1:19">
      <c r="A13" s="12">
        <v>3</v>
      </c>
      <c r="B13" s="12">
        <v>0.18</v>
      </c>
      <c r="C13" s="13">
        <f>B13</f>
        <v>0.18</v>
      </c>
      <c r="D13" s="67" t="s">
        <v>81</v>
      </c>
      <c r="E13" s="15">
        <v>1</v>
      </c>
      <c r="F13" s="15">
        <v>18</v>
      </c>
      <c r="H13" s="12">
        <v>9</v>
      </c>
      <c r="I13" s="12">
        <v>24</v>
      </c>
      <c r="J13" s="14">
        <f t="shared" si="1"/>
        <v>2</v>
      </c>
      <c r="K13" s="14">
        <f t="shared" si="2"/>
        <v>31</v>
      </c>
      <c r="L13" s="12">
        <v>52</v>
      </c>
      <c r="M13" s="14">
        <f>IF(MAX($O$5:$O12)&lt;=$K13,$K13,IF(MAX($O$5:$O12)&lt;=MAX($R$5:$R12),MAX($O$5:$O12),""))</f>
        <v>31</v>
      </c>
      <c r="N13" s="14">
        <f t="shared" si="3"/>
        <v>5</v>
      </c>
      <c r="O13" s="14">
        <f t="shared" si="4"/>
        <v>36</v>
      </c>
      <c r="P13" s="14" t="str">
        <f>IF(M13="",MAX(K13,($R$5:R12)),"")</f>
        <v/>
      </c>
      <c r="Q13" s="14" t="str">
        <f t="shared" si="5"/>
        <v/>
      </c>
      <c r="R13" s="14" t="str">
        <f t="shared" si="6"/>
        <v/>
      </c>
      <c r="S13" s="14">
        <f t="shared" si="7"/>
        <v>0</v>
      </c>
    </row>
    <row r="14" ht="12.75" customHeight="1" spans="1:19">
      <c r="A14" s="12">
        <v>4</v>
      </c>
      <c r="B14" s="12">
        <v>0.21</v>
      </c>
      <c r="C14" s="13">
        <f t="shared" ref="C14:C17" si="8">C13+B14</f>
        <v>0.39</v>
      </c>
      <c r="D14" s="14" t="s">
        <v>82</v>
      </c>
      <c r="E14" s="16">
        <v>19</v>
      </c>
      <c r="F14" s="16">
        <v>39</v>
      </c>
      <c r="H14" s="12">
        <v>10</v>
      </c>
      <c r="I14" s="12">
        <v>30</v>
      </c>
      <c r="J14" s="14">
        <f t="shared" si="1"/>
        <v>2</v>
      </c>
      <c r="K14" s="14">
        <f t="shared" si="2"/>
        <v>33</v>
      </c>
      <c r="L14" s="12">
        <v>46</v>
      </c>
      <c r="M14" s="14">
        <f>IF(MAX($O$5:$O13)&lt;=$K14,$K14,IF(MAX($O$5:$O13)&lt;=MAX($R$5:$R13),MAX($O$5:$O13),""))</f>
        <v>36</v>
      </c>
      <c r="N14" s="14">
        <f t="shared" si="3"/>
        <v>5</v>
      </c>
      <c r="O14" s="14">
        <f t="shared" si="4"/>
        <v>41</v>
      </c>
      <c r="P14" s="14" t="str">
        <f>IF(M14="",MAX(K14,($R$5:R13)),"")</f>
        <v/>
      </c>
      <c r="Q14" s="14" t="str">
        <f t="shared" si="5"/>
        <v/>
      </c>
      <c r="R14" s="14" t="str">
        <f t="shared" si="6"/>
        <v/>
      </c>
      <c r="S14" s="14">
        <f t="shared" si="7"/>
        <v>3</v>
      </c>
    </row>
    <row r="15" ht="12.75" customHeight="1" spans="1:19">
      <c r="A15" s="12">
        <v>5</v>
      </c>
      <c r="B15" s="12">
        <v>0.28</v>
      </c>
      <c r="C15" s="13">
        <f t="shared" si="8"/>
        <v>0.67</v>
      </c>
      <c r="D15" s="14" t="s">
        <v>83</v>
      </c>
      <c r="E15" s="16">
        <v>40</v>
      </c>
      <c r="F15" s="16">
        <v>67</v>
      </c>
      <c r="H15" s="12">
        <v>11</v>
      </c>
      <c r="I15" s="12">
        <v>54</v>
      </c>
      <c r="J15" s="14">
        <f t="shared" si="1"/>
        <v>3</v>
      </c>
      <c r="K15" s="14">
        <f t="shared" si="2"/>
        <v>36</v>
      </c>
      <c r="L15" s="12">
        <v>86</v>
      </c>
      <c r="M15" s="14" t="str">
        <f>IF(MAX($O$5:$O14)&lt;=$K15,$K15,IF(MAX($O$5:$O14)&lt;=MAX($R$5:$R14),MAX($O$5:$O14),""))</f>
        <v/>
      </c>
      <c r="N15" s="14" t="str">
        <f t="shared" si="3"/>
        <v/>
      </c>
      <c r="O15" s="14" t="str">
        <f t="shared" si="4"/>
        <v/>
      </c>
      <c r="P15" s="14">
        <f>IF(M15="",MAX(K15,($R$5:R14)),"")</f>
        <v>36</v>
      </c>
      <c r="Q15" s="14">
        <f t="shared" si="5"/>
        <v>7</v>
      </c>
      <c r="R15" s="14">
        <f t="shared" si="6"/>
        <v>43</v>
      </c>
      <c r="S15" s="14">
        <f t="shared" si="7"/>
        <v>0</v>
      </c>
    </row>
    <row r="16" ht="12.75" customHeight="1" spans="1:19">
      <c r="A16" s="12">
        <v>6</v>
      </c>
      <c r="B16" s="12">
        <v>0.19</v>
      </c>
      <c r="C16" s="13">
        <f t="shared" si="8"/>
        <v>0.86</v>
      </c>
      <c r="D16" s="14" t="s">
        <v>84</v>
      </c>
      <c r="E16" s="16">
        <v>68</v>
      </c>
      <c r="F16" s="16">
        <v>86</v>
      </c>
      <c r="H16" s="12">
        <v>12</v>
      </c>
      <c r="I16" s="12">
        <v>25</v>
      </c>
      <c r="J16" s="14">
        <f t="shared" si="1"/>
        <v>2</v>
      </c>
      <c r="K16" s="14">
        <f t="shared" si="2"/>
        <v>38</v>
      </c>
      <c r="L16" s="12">
        <v>19</v>
      </c>
      <c r="M16" s="14">
        <f>IF(MAX($O$5:$O15)&lt;=$K16,$K16,IF(MAX($O$5:$O15)&lt;=MAX($R$5:$R15),MAX($O$5:$O15),""))</f>
        <v>41</v>
      </c>
      <c r="N16" s="14">
        <f t="shared" si="3"/>
        <v>4</v>
      </c>
      <c r="O16" s="14">
        <f t="shared" si="4"/>
        <v>45</v>
      </c>
      <c r="P16" s="14" t="str">
        <f>IF(M16="",MAX(K16,($R$5:R15)),"")</f>
        <v/>
      </c>
      <c r="Q16" s="14" t="str">
        <f t="shared" si="5"/>
        <v/>
      </c>
      <c r="R16" s="14" t="str">
        <f t="shared" si="6"/>
        <v/>
      </c>
      <c r="S16" s="14">
        <f t="shared" si="7"/>
        <v>3</v>
      </c>
    </row>
    <row r="17" ht="12.75" customHeight="1" spans="1:19">
      <c r="A17" s="12">
        <v>7</v>
      </c>
      <c r="B17" s="12">
        <v>0.14</v>
      </c>
      <c r="C17" s="13">
        <f t="shared" si="8"/>
        <v>1</v>
      </c>
      <c r="D17" s="14" t="s">
        <v>85</v>
      </c>
      <c r="E17" s="16">
        <v>87</v>
      </c>
      <c r="F17" s="16">
        <v>100</v>
      </c>
      <c r="H17" s="12">
        <v>13</v>
      </c>
      <c r="I17" s="12">
        <v>27</v>
      </c>
      <c r="J17" s="14">
        <f t="shared" si="1"/>
        <v>2</v>
      </c>
      <c r="K17" s="14">
        <f t="shared" si="2"/>
        <v>40</v>
      </c>
      <c r="L17" s="12">
        <v>57</v>
      </c>
      <c r="M17" s="14" t="str">
        <f>IF(MAX($O$5:$O16)&lt;=$K17,$K17,IF(MAX($O$5:$O16)&lt;=MAX($R$5:$R16),MAX($O$5:$O16),""))</f>
        <v/>
      </c>
      <c r="N17" s="14" t="str">
        <f t="shared" si="3"/>
        <v/>
      </c>
      <c r="O17" s="14" t="str">
        <f t="shared" si="4"/>
        <v/>
      </c>
      <c r="P17" s="14">
        <f>IF(M17="",MAX(K17,($R$5:R16)),"")</f>
        <v>43</v>
      </c>
      <c r="Q17" s="14">
        <f t="shared" si="5"/>
        <v>6</v>
      </c>
      <c r="R17" s="14">
        <f t="shared" si="6"/>
        <v>49</v>
      </c>
      <c r="S17" s="14">
        <f t="shared" si="7"/>
        <v>3</v>
      </c>
    </row>
    <row r="18" ht="12.75" customHeight="1" spans="8:19">
      <c r="H18" s="12">
        <v>14</v>
      </c>
      <c r="I18" s="12">
        <v>34</v>
      </c>
      <c r="J18" s="14">
        <f t="shared" si="1"/>
        <v>2</v>
      </c>
      <c r="K18" s="14">
        <f t="shared" si="2"/>
        <v>42</v>
      </c>
      <c r="L18" s="12">
        <v>23</v>
      </c>
      <c r="M18" s="14">
        <f>IF(MAX($O$5:$O17)&lt;=$K18,$K18,IF(MAX($O$5:$O17)&lt;=MAX($R$5:$R17),MAX($O$5:$O17),""))</f>
        <v>45</v>
      </c>
      <c r="N18" s="14">
        <f t="shared" si="3"/>
        <v>4</v>
      </c>
      <c r="O18" s="14">
        <f t="shared" si="4"/>
        <v>49</v>
      </c>
      <c r="P18" s="14" t="str">
        <f>IF(M18="",MAX(K18,($R$5:R17)),"")</f>
        <v/>
      </c>
      <c r="Q18" s="14" t="str">
        <f t="shared" si="5"/>
        <v/>
      </c>
      <c r="R18" s="14" t="str">
        <f t="shared" si="6"/>
        <v/>
      </c>
      <c r="S18" s="14">
        <f t="shared" si="7"/>
        <v>3</v>
      </c>
    </row>
    <row r="19" ht="12.75" customHeight="1" spans="1:19">
      <c r="A19" s="3" t="s">
        <v>86</v>
      </c>
      <c r="B19" s="4"/>
      <c r="C19" s="4"/>
      <c r="D19" s="5"/>
      <c r="E19" s="6"/>
      <c r="H19" s="12">
        <v>15</v>
      </c>
      <c r="I19" s="12">
        <v>89</v>
      </c>
      <c r="J19" s="14">
        <f t="shared" si="1"/>
        <v>5</v>
      </c>
      <c r="K19" s="14">
        <f t="shared" si="2"/>
        <v>47</v>
      </c>
      <c r="L19" s="12">
        <v>41</v>
      </c>
      <c r="M19" s="14">
        <f>IF(MAX($O$5:$O18)&lt;=$K19,$K19,IF(MAX($O$5:$O18)&lt;=MAX($R$5:$R18),MAX($O$5:$O18),""))</f>
        <v>49</v>
      </c>
      <c r="N19" s="14">
        <f t="shared" si="3"/>
        <v>5</v>
      </c>
      <c r="O19" s="14">
        <f t="shared" si="4"/>
        <v>54</v>
      </c>
      <c r="P19" s="14" t="str">
        <f>IF(M19="",MAX(K19,($R$5:R18)),"")</f>
        <v/>
      </c>
      <c r="Q19" s="14" t="str">
        <f t="shared" si="5"/>
        <v/>
      </c>
      <c r="R19" s="14" t="str">
        <f t="shared" si="6"/>
        <v/>
      </c>
      <c r="S19" s="14">
        <f t="shared" si="7"/>
        <v>2</v>
      </c>
    </row>
    <row r="20" ht="12.75" customHeight="1" spans="1:19">
      <c r="A20" s="8" t="s">
        <v>7</v>
      </c>
      <c r="B20" s="9" t="s">
        <v>4</v>
      </c>
      <c r="C20" s="8" t="s">
        <v>5</v>
      </c>
      <c r="D20" s="8" t="s">
        <v>6</v>
      </c>
      <c r="E20" s="10" t="s">
        <v>6</v>
      </c>
      <c r="F20" s="5"/>
      <c r="H20" s="12">
        <v>16</v>
      </c>
      <c r="I20" s="12">
        <v>27</v>
      </c>
      <c r="J20" s="14">
        <f t="shared" si="1"/>
        <v>2</v>
      </c>
      <c r="K20" s="14">
        <f t="shared" si="2"/>
        <v>49</v>
      </c>
      <c r="L20" s="12">
        <v>31</v>
      </c>
      <c r="M20" s="14" t="str">
        <f>IF(MAX($O$5:$O19)&lt;=$K20,$K20,IF(MAX($O$5:$O19)&lt;=MAX($R$5:$R19),MAX($O$5:$O19),""))</f>
        <v/>
      </c>
      <c r="N20" s="14" t="str">
        <f t="shared" si="3"/>
        <v/>
      </c>
      <c r="O20" s="14" t="str">
        <f t="shared" si="4"/>
        <v/>
      </c>
      <c r="P20" s="14">
        <f>IF(M20="",MAX(K20,($R$5:R19)),"")</f>
        <v>49</v>
      </c>
      <c r="Q20" s="14">
        <f t="shared" si="5"/>
        <v>5</v>
      </c>
      <c r="R20" s="14">
        <f t="shared" si="6"/>
        <v>54</v>
      </c>
      <c r="S20" s="14">
        <f t="shared" si="7"/>
        <v>0</v>
      </c>
    </row>
    <row r="21" ht="12.75" customHeight="1" spans="1:19">
      <c r="A21" s="12">
        <v>4</v>
      </c>
      <c r="B21" s="12">
        <v>0.21</v>
      </c>
      <c r="C21" s="13">
        <f>B21</f>
        <v>0.21</v>
      </c>
      <c r="D21" s="67" t="s">
        <v>87</v>
      </c>
      <c r="E21" s="15">
        <v>1</v>
      </c>
      <c r="F21" s="15">
        <v>21</v>
      </c>
      <c r="H21" s="12">
        <v>17</v>
      </c>
      <c r="I21" s="12">
        <v>99</v>
      </c>
      <c r="J21" s="14">
        <f t="shared" si="1"/>
        <v>6</v>
      </c>
      <c r="K21" s="14">
        <f t="shared" si="2"/>
        <v>55</v>
      </c>
      <c r="L21" s="12">
        <v>95</v>
      </c>
      <c r="M21" s="14">
        <f>IF(MAX($O$5:$O20)&lt;=$K21,$K21,IF(MAX($O$5:$O20)&lt;=MAX($R$5:$R20),MAX($O$5:$O20),""))</f>
        <v>55</v>
      </c>
      <c r="N21" s="14">
        <f t="shared" si="3"/>
        <v>7</v>
      </c>
      <c r="O21" s="14">
        <f t="shared" si="4"/>
        <v>62</v>
      </c>
      <c r="P21" s="14" t="str">
        <f>IF(M21="",MAX(K21,($R$5:R20)),"")</f>
        <v/>
      </c>
      <c r="Q21" s="14" t="str">
        <f t="shared" si="5"/>
        <v/>
      </c>
      <c r="R21" s="14" t="str">
        <f t="shared" si="6"/>
        <v/>
      </c>
      <c r="S21" s="14">
        <f t="shared" si="7"/>
        <v>0</v>
      </c>
    </row>
    <row r="22" ht="12.75" customHeight="1" spans="1:19">
      <c r="A22" s="12">
        <v>5</v>
      </c>
      <c r="B22" s="12">
        <v>0.34</v>
      </c>
      <c r="C22" s="13">
        <f t="shared" ref="C22:C24" si="9">C21+B22</f>
        <v>0.55</v>
      </c>
      <c r="D22" s="14" t="s">
        <v>88</v>
      </c>
      <c r="E22" s="16">
        <v>22</v>
      </c>
      <c r="F22" s="16">
        <v>55</v>
      </c>
      <c r="H22" s="12">
        <v>18</v>
      </c>
      <c r="I22" s="12">
        <v>16</v>
      </c>
      <c r="J22" s="14">
        <f t="shared" si="1"/>
        <v>2</v>
      </c>
      <c r="K22" s="14">
        <f t="shared" si="2"/>
        <v>57</v>
      </c>
      <c r="L22" s="12">
        <v>55</v>
      </c>
      <c r="M22" s="14" t="str">
        <f>IF(MAX($O$5:$O21)&lt;=$K22,$K22,IF(MAX($O$5:$O21)&lt;=MAX($R$5:$R21),MAX($O$5:$O21),""))</f>
        <v/>
      </c>
      <c r="N22" s="14" t="str">
        <f t="shared" si="3"/>
        <v/>
      </c>
      <c r="O22" s="14" t="str">
        <f t="shared" si="4"/>
        <v/>
      </c>
      <c r="P22" s="14">
        <f>IF(M22="",MAX(K22,($R$5:R21)),"")</f>
        <v>57</v>
      </c>
      <c r="Q22" s="14">
        <f t="shared" si="5"/>
        <v>5</v>
      </c>
      <c r="R22" s="14">
        <f t="shared" si="6"/>
        <v>62</v>
      </c>
      <c r="S22" s="14">
        <f t="shared" si="7"/>
        <v>0</v>
      </c>
    </row>
    <row r="23" ht="12.75" customHeight="1" spans="1:19">
      <c r="A23" s="12">
        <v>6</v>
      </c>
      <c r="B23" s="12">
        <v>0.27</v>
      </c>
      <c r="C23" s="13">
        <f t="shared" si="9"/>
        <v>0.82</v>
      </c>
      <c r="D23" s="14" t="s">
        <v>89</v>
      </c>
      <c r="E23" s="16">
        <v>56</v>
      </c>
      <c r="F23" s="16">
        <v>82</v>
      </c>
      <c r="H23" s="12">
        <v>19</v>
      </c>
      <c r="I23" s="12">
        <v>95</v>
      </c>
      <c r="J23" s="14">
        <f t="shared" si="1"/>
        <v>6</v>
      </c>
      <c r="K23" s="14">
        <f t="shared" si="2"/>
        <v>63</v>
      </c>
      <c r="L23" s="12">
        <v>84</v>
      </c>
      <c r="M23" s="14">
        <f>IF(MAX($O$5:$O22)&lt;=$K23,$K23,IF(MAX($O$5:$O22)&lt;=MAX($R$5:$R22),MAX($O$5:$O22),""))</f>
        <v>63</v>
      </c>
      <c r="N23" s="14">
        <f t="shared" si="3"/>
        <v>6</v>
      </c>
      <c r="O23" s="14">
        <f t="shared" si="4"/>
        <v>69</v>
      </c>
      <c r="P23" s="14" t="str">
        <f>IF(M23="",MAX(K23,($R$5:R22)),"")</f>
        <v/>
      </c>
      <c r="Q23" s="14" t="str">
        <f t="shared" si="5"/>
        <v/>
      </c>
      <c r="R23" s="14" t="str">
        <f t="shared" si="6"/>
        <v/>
      </c>
      <c r="S23" s="14">
        <f t="shared" si="7"/>
        <v>0</v>
      </c>
    </row>
    <row r="24" ht="12.75" customHeight="1" spans="1:19">
      <c r="A24" s="12">
        <v>7</v>
      </c>
      <c r="B24" s="12">
        <v>0.18</v>
      </c>
      <c r="C24" s="13">
        <f t="shared" si="9"/>
        <v>1</v>
      </c>
      <c r="D24" s="14" t="s">
        <v>90</v>
      </c>
      <c r="E24" s="16">
        <v>83</v>
      </c>
      <c r="F24" s="16">
        <v>100</v>
      </c>
      <c r="H24" s="12">
        <v>20</v>
      </c>
      <c r="I24" s="12">
        <v>22</v>
      </c>
      <c r="J24" s="14">
        <f t="shared" si="1"/>
        <v>2</v>
      </c>
      <c r="K24" s="14">
        <f t="shared" si="2"/>
        <v>65</v>
      </c>
      <c r="L24" s="12">
        <v>36</v>
      </c>
      <c r="M24" s="14" t="str">
        <f>IF(MAX($O$5:$O23)&lt;=$K24,$K24,IF(MAX($O$5:$O23)&lt;=MAX($R$5:$R23),MAX($O$5:$O23),""))</f>
        <v/>
      </c>
      <c r="N24" s="14" t="str">
        <f t="shared" si="3"/>
        <v/>
      </c>
      <c r="O24" s="14" t="str">
        <f t="shared" si="4"/>
        <v/>
      </c>
      <c r="P24" s="14">
        <f>IF(M24="",MAX(K24,($R$5:R23)),"")</f>
        <v>65</v>
      </c>
      <c r="Q24" s="14">
        <f t="shared" si="5"/>
        <v>5</v>
      </c>
      <c r="R24" s="14">
        <f t="shared" si="6"/>
        <v>70</v>
      </c>
      <c r="S24" s="14">
        <f t="shared" si="7"/>
        <v>0</v>
      </c>
    </row>
    <row r="25" ht="12.75" customHeight="1" spans="8:19">
      <c r="H25" s="12">
        <v>21</v>
      </c>
      <c r="I25" s="12">
        <v>14</v>
      </c>
      <c r="J25" s="14">
        <f t="shared" si="1"/>
        <v>2</v>
      </c>
      <c r="K25" s="14">
        <f t="shared" si="2"/>
        <v>67</v>
      </c>
      <c r="L25" s="12">
        <v>26</v>
      </c>
      <c r="M25" s="14">
        <f>IF(MAX($O$5:$O24)&lt;=$K25,$K25,IF(MAX($O$5:$O24)&lt;=MAX($R$5:$R24),MAX($O$5:$O24),""))</f>
        <v>69</v>
      </c>
      <c r="N25" s="14">
        <f t="shared" si="3"/>
        <v>4</v>
      </c>
      <c r="O25" s="14">
        <f t="shared" si="4"/>
        <v>73</v>
      </c>
      <c r="P25" s="14" t="str">
        <f>IF(M25="",MAX(K25,($R$5:R24)),"")</f>
        <v/>
      </c>
      <c r="Q25" s="14" t="str">
        <f t="shared" si="5"/>
        <v/>
      </c>
      <c r="R25" s="14" t="str">
        <f t="shared" si="6"/>
        <v/>
      </c>
      <c r="S25" s="14">
        <f t="shared" si="7"/>
        <v>2</v>
      </c>
    </row>
    <row r="26" ht="12.75" customHeight="1" spans="8:19">
      <c r="H26" s="12">
        <v>22</v>
      </c>
      <c r="I26" s="12">
        <v>9</v>
      </c>
      <c r="J26" s="14">
        <f t="shared" si="1"/>
        <v>2</v>
      </c>
      <c r="K26" s="14">
        <f t="shared" si="2"/>
        <v>69</v>
      </c>
      <c r="L26" s="12">
        <v>71</v>
      </c>
      <c r="M26" s="14" t="str">
        <f>IF(MAX($O$5:$O25)&lt;=$K26,$K26,IF(MAX($O$5:$O25)&lt;=MAX($R$5:$R25),MAX($O$5:$O25),""))</f>
        <v/>
      </c>
      <c r="N26" s="14" t="str">
        <f t="shared" si="3"/>
        <v/>
      </c>
      <c r="O26" s="14" t="str">
        <f t="shared" si="4"/>
        <v/>
      </c>
      <c r="P26" s="14">
        <f>IF(M26="",MAX(K26,($R$5:R25)),"")</f>
        <v>70</v>
      </c>
      <c r="Q26" s="14">
        <f t="shared" si="5"/>
        <v>6</v>
      </c>
      <c r="R26" s="14">
        <f t="shared" si="6"/>
        <v>76</v>
      </c>
      <c r="S26" s="14">
        <f t="shared" si="7"/>
        <v>1</v>
      </c>
    </row>
    <row r="27" ht="12.75" customHeight="1" spans="8:19">
      <c r="H27" s="12">
        <v>23</v>
      </c>
      <c r="I27" s="12">
        <v>41</v>
      </c>
      <c r="J27" s="14">
        <f t="shared" si="1"/>
        <v>3</v>
      </c>
      <c r="K27" s="14">
        <f t="shared" si="2"/>
        <v>72</v>
      </c>
      <c r="L27" s="12">
        <v>4</v>
      </c>
      <c r="M27" s="14">
        <f>IF(MAX($O$5:$O26)&lt;=$K27,$K27,IF(MAX($O$5:$O26)&lt;=MAX($R$5:$R26),MAX($O$5:$O26),""))</f>
        <v>73</v>
      </c>
      <c r="N27" s="14">
        <f t="shared" si="3"/>
        <v>3</v>
      </c>
      <c r="O27" s="14">
        <f t="shared" si="4"/>
        <v>76</v>
      </c>
      <c r="P27" s="14" t="str">
        <f>IF(M27="",MAX(K27,($R$5:R26)),"")</f>
        <v/>
      </c>
      <c r="Q27" s="14" t="str">
        <f t="shared" si="5"/>
        <v/>
      </c>
      <c r="R27" s="14" t="str">
        <f t="shared" si="6"/>
        <v/>
      </c>
      <c r="S27" s="14">
        <f t="shared" si="7"/>
        <v>1</v>
      </c>
    </row>
    <row r="28" ht="12.75" customHeight="1" spans="8:19">
      <c r="H28" s="12">
        <v>24</v>
      </c>
      <c r="I28" s="12">
        <v>53</v>
      </c>
      <c r="J28" s="14">
        <f t="shared" si="1"/>
        <v>3</v>
      </c>
      <c r="K28" s="14">
        <f t="shared" si="2"/>
        <v>75</v>
      </c>
      <c r="L28" s="12">
        <v>56</v>
      </c>
      <c r="M28" s="14">
        <f>IF(MAX($O$5:$O27)&lt;=$K28,$K28,IF(MAX($O$5:$O27)&lt;=MAX($R$5:$R27),MAX($O$5:$O27),""))</f>
        <v>76</v>
      </c>
      <c r="N28" s="14">
        <f t="shared" si="3"/>
        <v>5</v>
      </c>
      <c r="O28" s="14">
        <f t="shared" si="4"/>
        <v>81</v>
      </c>
      <c r="P28" s="14" t="str">
        <f>IF(M28="",MAX(K28,($R$5:R27)),"")</f>
        <v/>
      </c>
      <c r="Q28" s="14" t="str">
        <f t="shared" si="5"/>
        <v/>
      </c>
      <c r="R28" s="14" t="str">
        <f t="shared" si="6"/>
        <v/>
      </c>
      <c r="S28" s="14">
        <f t="shared" si="7"/>
        <v>1</v>
      </c>
    </row>
    <row r="29" ht="12.75" customHeight="1" spans="8:19">
      <c r="H29" s="12">
        <v>25</v>
      </c>
      <c r="I29" s="12">
        <v>10</v>
      </c>
      <c r="J29" s="14">
        <f t="shared" si="1"/>
        <v>2</v>
      </c>
      <c r="K29" s="14">
        <f t="shared" si="2"/>
        <v>77</v>
      </c>
      <c r="L29" s="12">
        <v>69</v>
      </c>
      <c r="M29" s="14" t="str">
        <f>IF(MAX($O$5:$O28)&lt;=$K29,$K29,IF(MAX($O$5:$O28)&lt;=MAX($R$5:$R28),MAX($O$5:$O28),""))</f>
        <v/>
      </c>
      <c r="N29" s="14" t="str">
        <f t="shared" si="3"/>
        <v/>
      </c>
      <c r="O29" s="14" t="str">
        <f t="shared" si="4"/>
        <v/>
      </c>
      <c r="P29" s="14">
        <f>IF(M29="",MAX(K29,($R$5:R28)),"")</f>
        <v>77</v>
      </c>
      <c r="Q29" s="14">
        <f t="shared" si="5"/>
        <v>6</v>
      </c>
      <c r="R29" s="14">
        <f t="shared" si="6"/>
        <v>83</v>
      </c>
      <c r="S29" s="14">
        <f t="shared" si="7"/>
        <v>0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3:D3"/>
    <mergeCell ref="M3:O3"/>
    <mergeCell ref="P3:R3"/>
    <mergeCell ref="E4:F4"/>
    <mergeCell ref="A11:D11"/>
    <mergeCell ref="E12:F12"/>
    <mergeCell ref="A19:D19"/>
    <mergeCell ref="E20:F20"/>
  </mergeCells>
  <pageMargins left="0.7" right="0.7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Exercise 1</vt:lpstr>
      <vt:lpstr>Excercise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2023-11-10T02:58:26Z</dcterms:created>
  <cp:lastPrinted>2023-11-10T02:32:00Z</cp:lastPrinted>
  <dcterms:modified xsi:type="dcterms:W3CDTF">2023-11-10T02:58:55Z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F5259C164B864D6FB3EA45E5D6919D98_12</vt:lpwstr>
  </property>
  <property fmtid="{D5CDD505-2E9C-101B-9397-08002B2CF9AE}" pid="3" name="KSOProductBuildVer">
    <vt:lpwstr>1033-12.2.0.13266</vt:lpwstr>
  </property>
</Properties>
</file>